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Работа\_2017\Открытое мнение - Одесса\# Финал\# Публичное\Результаты\"/>
    </mc:Choice>
  </mc:AlternateContent>
  <bookViews>
    <workbookView xWindow="0" yWindow="0" windowWidth="28740" windowHeight="15876"/>
  </bookViews>
  <sheets>
    <sheet name="1d &amp; 2d" sheetId="1" r:id="rId1"/>
  </sheets>
  <definedNames>
    <definedName name="_xlnm.Print_Area" localSheetId="0">'1d &amp; 2d'!$A$1:$H$1338</definedName>
  </definedNames>
  <calcPr calcId="152511"/>
</workbook>
</file>

<file path=xl/calcChain.xml><?xml version="1.0" encoding="utf-8"?>
<calcChain xmlns="http://schemas.openxmlformats.org/spreadsheetml/2006/main">
  <c r="E1090" i="1" l="1"/>
  <c r="E1067" i="1"/>
  <c r="E181" i="1"/>
  <c r="D181" i="1"/>
  <c r="C181" i="1"/>
  <c r="D168" i="1"/>
  <c r="C168" i="1"/>
  <c r="E157" i="1"/>
  <c r="D1090" i="1"/>
  <c r="C1090" i="1"/>
  <c r="C1078" i="1"/>
  <c r="D1078" i="1"/>
  <c r="E151" i="1"/>
  <c r="E1334" i="1"/>
  <c r="D1334" i="1"/>
  <c r="C1334" i="1"/>
  <c r="E1309" i="1"/>
  <c r="D1309" i="1"/>
  <c r="C1309" i="1"/>
  <c r="D1321" i="1"/>
  <c r="C1321" i="1"/>
  <c r="E1285" i="1"/>
  <c r="D1285" i="1"/>
  <c r="C1285" i="1"/>
  <c r="D1272" i="1"/>
  <c r="C1272" i="1"/>
  <c r="D1156" i="1"/>
  <c r="C1156" i="1"/>
  <c r="E1143" i="1"/>
  <c r="E1169" i="1"/>
  <c r="D1169" i="1"/>
  <c r="C1169" i="1"/>
  <c r="E1183" i="1"/>
  <c r="D1183" i="1"/>
  <c r="C1183" i="1"/>
  <c r="C637" i="1"/>
  <c r="E637" i="1" s="1"/>
  <c r="E954" i="1"/>
  <c r="D954" i="1"/>
  <c r="C954" i="1"/>
  <c r="E940" i="1"/>
  <c r="D940" i="1"/>
  <c r="C940" i="1"/>
  <c r="D927" i="1"/>
  <c r="E927" i="1" s="1"/>
  <c r="C927" i="1"/>
  <c r="E915" i="1"/>
  <c r="E447" i="1"/>
  <c r="D447" i="1"/>
  <c r="C447" i="1"/>
  <c r="C900" i="1"/>
  <c r="E900" i="1"/>
  <c r="D900" i="1"/>
  <c r="C888" i="1"/>
  <c r="E888" i="1"/>
  <c r="F888" i="1"/>
  <c r="D888" i="1"/>
  <c r="C841" i="1"/>
  <c r="E841" i="1"/>
  <c r="F841" i="1"/>
  <c r="D841" i="1"/>
  <c r="C829" i="1"/>
  <c r="E829" i="1"/>
  <c r="F829" i="1"/>
  <c r="D829" i="1"/>
  <c r="C876" i="1"/>
  <c r="E876" i="1"/>
  <c r="F876" i="1"/>
  <c r="D876" i="1"/>
  <c r="E864" i="1"/>
  <c r="C864" i="1"/>
  <c r="F864" i="1"/>
  <c r="D852" i="1"/>
  <c r="C852" i="1"/>
  <c r="D864" i="1"/>
  <c r="C803" i="1"/>
  <c r="F803" i="1" s="1"/>
  <c r="E803" i="1"/>
  <c r="D803" i="1"/>
  <c r="C792" i="1"/>
  <c r="F792" i="1" s="1"/>
  <c r="E792" i="1"/>
  <c r="D792" i="1"/>
  <c r="C781" i="1"/>
  <c r="F781" i="1" s="1"/>
  <c r="E781" i="1"/>
  <c r="D781" i="1"/>
  <c r="E770" i="1"/>
  <c r="F770" i="1" s="1"/>
  <c r="C770" i="1"/>
  <c r="D770" i="1"/>
  <c r="D759" i="1"/>
  <c r="C759" i="1"/>
  <c r="C735" i="1"/>
  <c r="E735" i="1"/>
  <c r="F735" i="1"/>
  <c r="D735" i="1"/>
  <c r="E722" i="1"/>
  <c r="D722" i="1"/>
  <c r="C722" i="1"/>
  <c r="E252" i="1"/>
  <c r="C103" i="1"/>
  <c r="E710" i="1"/>
  <c r="D710" i="1"/>
  <c r="C710" i="1"/>
  <c r="F697" i="1"/>
  <c r="E697" i="1"/>
  <c r="D697" i="1"/>
  <c r="C697" i="1"/>
  <c r="E673" i="1"/>
  <c r="D673" i="1"/>
  <c r="C673" i="1"/>
  <c r="F673" i="1"/>
  <c r="C661" i="1"/>
  <c r="E661" i="1"/>
  <c r="F661" i="1"/>
  <c r="D661" i="1"/>
  <c r="E649" i="1"/>
  <c r="C649" i="1"/>
  <c r="F649" i="1"/>
  <c r="D649" i="1"/>
  <c r="D637" i="1"/>
  <c r="F625" i="1"/>
  <c r="E625" i="1"/>
  <c r="D625" i="1"/>
  <c r="C625" i="1"/>
  <c r="C600" i="1"/>
  <c r="F600" i="1" s="1"/>
  <c r="E600" i="1"/>
  <c r="D600" i="1"/>
  <c r="C589" i="1"/>
  <c r="F589" i="1" s="1"/>
  <c r="E589" i="1"/>
  <c r="D589" i="1"/>
  <c r="E578" i="1"/>
  <c r="F578" i="1" s="1"/>
  <c r="C578" i="1"/>
  <c r="D578" i="1"/>
  <c r="C567" i="1"/>
  <c r="E567" i="1" s="1"/>
  <c r="D567" i="1"/>
  <c r="F556" i="1"/>
  <c r="E556" i="1"/>
  <c r="D556" i="1"/>
  <c r="C556" i="1"/>
  <c r="C532" i="1"/>
  <c r="E532" i="1"/>
  <c r="F532" i="1"/>
  <c r="D532" i="1"/>
  <c r="C520" i="1"/>
  <c r="E520" i="1"/>
  <c r="F520" i="1"/>
  <c r="D520" i="1"/>
  <c r="C508" i="1"/>
  <c r="D508" i="1"/>
  <c r="E508" i="1"/>
  <c r="E496" i="1"/>
  <c r="C496" i="1"/>
  <c r="F496" i="1"/>
  <c r="D496" i="1"/>
  <c r="F472" i="1"/>
  <c r="C472" i="1"/>
  <c r="G472" i="1"/>
  <c r="E472" i="1"/>
  <c r="D472" i="1"/>
  <c r="F484" i="1"/>
  <c r="E484" i="1"/>
  <c r="D484" i="1"/>
  <c r="C484" i="1"/>
  <c r="E818" i="1"/>
  <c r="E749" i="1"/>
  <c r="E546" i="1"/>
  <c r="E614" i="1"/>
  <c r="E686" i="1"/>
  <c r="E229" i="1"/>
  <c r="E194" i="1"/>
  <c r="C435" i="1"/>
  <c r="E435" i="1"/>
  <c r="F435" i="1"/>
  <c r="D435" i="1"/>
  <c r="C423" i="1"/>
  <c r="E423" i="1"/>
  <c r="F423" i="1"/>
  <c r="D423" i="1"/>
  <c r="C411" i="1"/>
  <c r="D411" i="1"/>
  <c r="E411" i="1"/>
  <c r="E399" i="1"/>
  <c r="F399" i="1" s="1"/>
  <c r="C399" i="1"/>
  <c r="D399" i="1"/>
  <c r="E461" i="1"/>
  <c r="C387" i="1"/>
  <c r="F387" i="1"/>
  <c r="G387" i="1"/>
  <c r="E387" i="1"/>
  <c r="D387" i="1"/>
  <c r="E308" i="1"/>
  <c r="E376" i="1"/>
  <c r="C362" i="1"/>
  <c r="F362" i="1" s="1"/>
  <c r="E362" i="1"/>
  <c r="D362" i="1"/>
  <c r="C351" i="1"/>
  <c r="F351" i="1" s="1"/>
  <c r="E351" i="1"/>
  <c r="D351" i="1"/>
  <c r="C340" i="1"/>
  <c r="E340" i="1" s="1"/>
  <c r="D340" i="1"/>
  <c r="E329" i="1"/>
  <c r="F329" i="1" s="1"/>
  <c r="C329" i="1"/>
  <c r="D329" i="1"/>
  <c r="C262" i="1"/>
  <c r="E262" i="1" s="1"/>
  <c r="D262" i="1"/>
  <c r="C295" i="1"/>
  <c r="E295" i="1"/>
  <c r="F295" i="1" s="1"/>
  <c r="D295" i="1"/>
  <c r="C284" i="1"/>
  <c r="E284" i="1"/>
  <c r="F284" i="1" s="1"/>
  <c r="D284" i="1"/>
  <c r="C239" i="1"/>
  <c r="E239" i="1"/>
  <c r="F239" i="1" s="1"/>
  <c r="E273" i="1"/>
  <c r="C273" i="1"/>
  <c r="F273" i="1" s="1"/>
  <c r="D273" i="1"/>
  <c r="C318" i="1"/>
  <c r="E318" i="1"/>
  <c r="F318" i="1"/>
  <c r="D318" i="1"/>
  <c r="E115" i="1"/>
  <c r="D115" i="1"/>
  <c r="C115" i="1"/>
  <c r="E103" i="1"/>
  <c r="D103" i="1"/>
  <c r="F91" i="1"/>
  <c r="E91" i="1"/>
  <c r="D91" i="1"/>
  <c r="C91" i="1"/>
  <c r="E81" i="1"/>
  <c r="D204" i="1"/>
  <c r="E204" i="1" s="1"/>
  <c r="C204" i="1"/>
  <c r="E215" i="1"/>
  <c r="C215" i="1"/>
  <c r="F215" i="1"/>
  <c r="D239" i="1"/>
  <c r="D215" i="1"/>
  <c r="E69" i="1"/>
  <c r="E1299" i="1"/>
  <c r="E1297" i="1"/>
  <c r="E1261" i="1"/>
  <c r="E1259" i="1"/>
  <c r="E747" i="1"/>
  <c r="E816" i="1"/>
  <c r="E612" i="1"/>
  <c r="E544" i="1"/>
  <c r="E192" i="1"/>
  <c r="E374" i="1"/>
  <c r="D49" i="1"/>
  <c r="F48" i="1"/>
  <c r="E48" i="1"/>
  <c r="G47" i="1"/>
  <c r="G46" i="1"/>
  <c r="F38" i="1"/>
  <c r="E38" i="1"/>
  <c r="D38" i="1"/>
  <c r="G37" i="1"/>
  <c r="G36" i="1"/>
  <c r="G35" i="1"/>
  <c r="G34" i="1"/>
  <c r="G33" i="1"/>
  <c r="F25" i="1"/>
  <c r="G25" i="1"/>
  <c r="G24" i="1"/>
  <c r="G23" i="1"/>
  <c r="G22" i="1"/>
  <c r="F13" i="1"/>
  <c r="G12" i="1"/>
  <c r="G11" i="1"/>
  <c r="G10" i="1"/>
  <c r="G9" i="1"/>
</calcChain>
</file>

<file path=xl/sharedStrings.xml><?xml version="1.0" encoding="utf-8"?>
<sst xmlns="http://schemas.openxmlformats.org/spreadsheetml/2006/main" count="1463" uniqueCount="351">
  <si>
    <t>ХАРАКТЕРИСТИКИ ВЫБОРОЧНОЙ СОВОКУПНОСТИ (РАСЧЁТ ВЕЛИЧИНЫ ОШИБКИ  ВЫБОРКИ ПО КОНТРОЛЬНЫМ ПЕРЕМЕННЫМ)</t>
  </si>
  <si>
    <t>В КАКОМ РАЙОНЕ ГОРОДА ВЫ ЖИВЕТЕ?</t>
  </si>
  <si>
    <t xml:space="preserve"> </t>
  </si>
  <si>
    <t>Frequency</t>
  </si>
  <si>
    <t>Percent</t>
  </si>
  <si>
    <t>Valid Percent</t>
  </si>
  <si>
    <t>Население (18+), %*</t>
  </si>
  <si>
    <r>
      <t>D</t>
    </r>
    <r>
      <rPr>
        <b/>
        <sz val="14"/>
        <rFont val="Calibri"/>
        <family val="2"/>
        <charset val="204"/>
      </rPr>
      <t>,</t>
    </r>
    <r>
      <rPr>
        <b/>
        <sz val="11"/>
        <rFont val="Calibri"/>
        <family val="2"/>
        <charset val="204"/>
      </rPr>
      <t xml:space="preserve"> %</t>
    </r>
  </si>
  <si>
    <t>Киевский</t>
  </si>
  <si>
    <t>Приморский</t>
  </si>
  <si>
    <t>Суворовский</t>
  </si>
  <si>
    <t>Total</t>
  </si>
  <si>
    <t>Возраст, лет (3 гр.)</t>
  </si>
  <si>
    <t>До 29</t>
  </si>
  <si>
    <t>30-49</t>
  </si>
  <si>
    <t>50 и более</t>
  </si>
  <si>
    <t>Возраст, лет (5 гр.)</t>
  </si>
  <si>
    <t>18-29</t>
  </si>
  <si>
    <t>30-39</t>
  </si>
  <si>
    <t>40-49</t>
  </si>
  <si>
    <t>50-59</t>
  </si>
  <si>
    <t>60 и более</t>
  </si>
  <si>
    <t>ПОЛ   РЕСПОНДЕНТА</t>
  </si>
  <si>
    <t>Мужской</t>
  </si>
  <si>
    <t>Женский</t>
  </si>
  <si>
    <t>Missing</t>
  </si>
  <si>
    <t>System</t>
  </si>
  <si>
    <t>АНАЛИТИЧЕСКИЕ ТАБЛИЦЫ</t>
  </si>
  <si>
    <t>КАКИЕ ЧУВСТВА ВЫ ЧАЩЕ ВСЕГО ИСПЫТЫВАЕТЕ, ДУМАЯ О СВОЕЙ НЫНЕШНЕЙ ЖИЗНИ?</t>
  </si>
  <si>
    <t>Безразличие, равнодушие</t>
  </si>
  <si>
    <t>Безысходность, подавленность</t>
  </si>
  <si>
    <t>Воодушевление, прилив сил</t>
  </si>
  <si>
    <t>Гнев, возмущение</t>
  </si>
  <si>
    <t>Гордость</t>
  </si>
  <si>
    <t>Интерес</t>
  </si>
  <si>
    <t>Надежду</t>
  </si>
  <si>
    <t>Обиду</t>
  </si>
  <si>
    <t>Огорчение</t>
  </si>
  <si>
    <t>Радость</t>
  </si>
  <si>
    <t>Растерянность</t>
  </si>
  <si>
    <t>Страх</t>
  </si>
  <si>
    <t>Тревогу, беспокойство</t>
  </si>
  <si>
    <t>Удовлетворение</t>
  </si>
  <si>
    <t>Др.</t>
  </si>
  <si>
    <t>Никаких чувств по этому поводу не испытываю</t>
  </si>
  <si>
    <t>Затруднились ответить</t>
  </si>
  <si>
    <t>От респондента(-ки) не получено ни одного ответа на вопрос</t>
  </si>
  <si>
    <t>ЕСТЬ ЛИ СЕЙЧАС  У ВАС  ВОЗМОЖНОСТИ РЕАЛИЗОВАТЬ СВОИ СПОСОБНОСТИ, УМЕНИЯ, ЗНАНИЯ?</t>
  </si>
  <si>
    <t>Да, вполне</t>
  </si>
  <si>
    <t>Пожалуй, да</t>
  </si>
  <si>
    <t>Скорее нет, чем да</t>
  </si>
  <si>
    <t>Нет</t>
  </si>
  <si>
    <t>МОГУТ ЛИ ВАШИ ДОХОДЫ - ЗАРАБОТНАЯ ПЛАТА, ПЕНСИЯ И ДР. ОБЕСПЕЧИТЬ ВАМ, ВАШЕЙ СЕМЬЕ БОЛЕЕ-МЕНЕЕ ДОСТОЙНУЮ ЖИЗНЬ?</t>
  </si>
  <si>
    <t>КАКОВО В НАСТОЯЩЕЕ ВРЕМЯ МАТЕРИАЛЬНОЕ (ЭКОНОМИЧЕСКОЕ) ПОЛОЖЕНИЕ ВАШЕ, ВАШЕЙ СЕМЬИ?</t>
  </si>
  <si>
    <t>Очень хорошее</t>
  </si>
  <si>
    <t>Хорошее</t>
  </si>
  <si>
    <t>Посредственное</t>
  </si>
  <si>
    <t>Плохое</t>
  </si>
  <si>
    <t>Очень плохое</t>
  </si>
  <si>
    <t xml:space="preserve">Индекс баланса оценок +/- по 5-тибалльной шкале (взвешенный), баллов </t>
  </si>
  <si>
    <t>КАКОВО, В ОБЩЕМ, СОСТОЯНИЕ ВАШЕГО ЗДОРОВЬЯ?</t>
  </si>
  <si>
    <t xml:space="preserve">Индекс баланса оценок +/-  по 5-тибалльной шкале (взвешенный), баллов </t>
  </si>
  <si>
    <t>ЕСТЬ ЛИ У ВАС ФИНАНСОВЫЕ ВОЗМОЖНОСТИ ПОЛУЧИТЬ (ПРИ НЕОБХОДИМОСТИ)  КАЧЕСТВЕННУЮ МЕДИЦИНСКУЮ ПОМОЩЬ?</t>
  </si>
  <si>
    <t>ЕСТЬ ЛИ У ВАС ВОЗМОЖНОСТИ КУЛЬТУРНО  ПРОВЕСТИ СВОЕ СВОБОДНОЕ ВРЕМЯ - СХОДИТЬ В КИНО, ТЕАТР, МУЗЕЙ, ПРОЧИТАТЬ КНИГУ  И Т.П.?</t>
  </si>
  <si>
    <t>Valid</t>
  </si>
  <si>
    <t>УСТРАИВАЕТ ЛИ ВАС ТО, КАК РАБОТАЕТ ГОРОДСКОЙ ТРАНСПОРТ?</t>
  </si>
  <si>
    <t>ЧУВСТВУЕТЕ ЛИ ВЫ СЕБЯ В БЕЗОПАСНОСТИ  НА УЛИЦАХ ВЕЧЕРОМ, НОЧЬЮ?</t>
  </si>
  <si>
    <t>УДОВЛЕТВОРЕНЫ ЛИ ВЫ СОСТОЯНИЕМ ОКРУЖАЮЩЕЙ СРЕДЫ В ТОМ РАЙОНЕ, ГДЕ ВЫ ЖИВЕТЕ?</t>
  </si>
  <si>
    <t>УДОВЛЕТВОРЕНЫ ЛИ ВЫ,  В ОБЩЕМ И ЦЕЛОМ, СВОЕЙ ЖИЗНЬЮ?</t>
  </si>
  <si>
    <t>ЧУВСТВУЕТЕ ЛИ ВЫ УВЕРЕННОСТЬ В ЗАВТРАШНЕМ ДНЕ?</t>
  </si>
  <si>
    <t>СКОЛЬКО ПРИМЕРНО ВРЕМЕНИ В НЕДЕЛЮ ВЫ ТРАТИТЕ НА ЧТЕНИЕ КНИГ?</t>
  </si>
  <si>
    <t>Более 15 часов</t>
  </si>
  <si>
    <t>От 7 до 15 часов</t>
  </si>
  <si>
    <t>От 1 до 7 часов</t>
  </si>
  <si>
    <t>Менее 1 часа (читаю изредка)</t>
  </si>
  <si>
    <t>В последнее время я не читаю книг</t>
  </si>
  <si>
    <t>В среднем, час.</t>
  </si>
  <si>
    <t>ЛИТЕРАТУРНЫЕ ПРОИЗВЕДЕНИЯ КАКИХ ЖАНРОВ ВЫ ПРЕДПОЧИТАЕТЕ ЧИТАТЬ?</t>
  </si>
  <si>
    <t>Детективы, боевики</t>
  </si>
  <si>
    <t>Детскую литературу</t>
  </si>
  <si>
    <t>Исторические романы</t>
  </si>
  <si>
    <t>Классику дальнего зарубежья</t>
  </si>
  <si>
    <t>Книги о методах оздоровления, исцеления</t>
  </si>
  <si>
    <t>Книги по домоводству, кулинарии, садоводству и огородничеств</t>
  </si>
  <si>
    <t>Любовные, женские романы</t>
  </si>
  <si>
    <t>Мемуары, биографии</t>
  </si>
  <si>
    <t>Научную фантастику</t>
  </si>
  <si>
    <t>Научную, техническую, деловую, учебную литературу</t>
  </si>
  <si>
    <t>Поэзию</t>
  </si>
  <si>
    <t>Религиозную, духовную, эзотерическую литературу</t>
  </si>
  <si>
    <t>Романы ужасов, мистические романы</t>
  </si>
  <si>
    <t>Русскую классику</t>
  </si>
  <si>
    <t>Сказки или мифы</t>
  </si>
  <si>
    <t>Современную интеллектуальную прозу</t>
  </si>
  <si>
    <t>Украинскую классику</t>
  </si>
  <si>
    <t>"Фэнтези"</t>
  </si>
  <si>
    <t>Энциклопедии, справочники</t>
  </si>
  <si>
    <t>Книги других жанров</t>
  </si>
  <si>
    <t>Особых предпочтений нет</t>
  </si>
  <si>
    <t>Н/О от не читающих книги...&lt;= ответ (5) на вопрос #16</t>
  </si>
  <si>
    <t>В КАКОМ ФОРМАТЕ ВЫ ПРЕДПОЧИТАЕТЕ ЧИТАТЬ КНИГИ?</t>
  </si>
  <si>
    <t>Традиционном печатном</t>
  </si>
  <si>
    <t>Электронном (в том числе онлайн)</t>
  </si>
  <si>
    <t>Слушаю аудиокниги</t>
  </si>
  <si>
    <t>КОГДА ВЫ В ПОСЛЕДНИЙ РАЗ ПОКУПАЛИ КНИГИ?</t>
  </si>
  <si>
    <t>На этой неделе</t>
  </si>
  <si>
    <t>2-3 недели назад</t>
  </si>
  <si>
    <t>Месяц назад</t>
  </si>
  <si>
    <t>2-3 месяца назад</t>
  </si>
  <si>
    <t>Полгода или более полугода назад/давно/не помню</t>
  </si>
  <si>
    <t>Книги не покупаю</t>
  </si>
  <si>
    <t>СКАЖИТЕ, ПОЖАЛУЙСТА, А ПОЧЕМУ ВЫ ТАК РЕДКО ПОКУПАЕТЕ/НЕ ПОКУПАЕТЕ КНИГИ?</t>
  </si>
  <si>
    <t>Не хватает денег</t>
  </si>
  <si>
    <t>Нет времени читать</t>
  </si>
  <si>
    <t>Не читаю книги, не люблю</t>
  </si>
  <si>
    <t>Читаю газеты, смотрю ТВ, слушаю радио</t>
  </si>
  <si>
    <t>Беру книги у друзей</t>
  </si>
  <si>
    <t>Беру книги в библиотеке</t>
  </si>
  <si>
    <t>Книги, которые меня интересуют, не продаются</t>
  </si>
  <si>
    <t>Интересующие меня книги бесплатно скачиваю в интернете</t>
  </si>
  <si>
    <t>Н/О от сравнительно часто покупающих книги</t>
  </si>
  <si>
    <t>СКАЖИТЕ, ПОЖАЛУЙСТА, ГДЕ ВЫ ПРЕДПОЧИТАЕТЕ ПОКУПАТЬ КНИГИ?</t>
  </si>
  <si>
    <t>В книжных магазинах</t>
  </si>
  <si>
    <t>На книжных лотках</t>
  </si>
  <si>
    <t>На книжном рынке</t>
  </si>
  <si>
    <t>В букинистических магазинах</t>
  </si>
  <si>
    <t>В интернете</t>
  </si>
  <si>
    <t>На книжных выставках</t>
  </si>
  <si>
    <t>Где ещё:</t>
  </si>
  <si>
    <t>НА КАКОМ ЯЗЫКЕ ВЫ ПРЕДПОЧИТАЕТЕ ЧИТАТЬ ГАЗЕТЫ, ЖУРНАЛЫ, КНИГИ?</t>
  </si>
  <si>
    <t>На украинском</t>
  </si>
  <si>
    <t>На русском</t>
  </si>
  <si>
    <t>Другом</t>
  </si>
  <si>
    <t>Язык не имеет значения</t>
  </si>
  <si>
    <t>Ничего не знаю/не слышал (-а)</t>
  </si>
  <si>
    <t>Что-то слышал(-а)</t>
  </si>
  <si>
    <t>Знаю/слышал(-а)</t>
  </si>
  <si>
    <t xml:space="preserve">Индекс баланса оценок +/- по 200-балльной шкале (взвешенный), % </t>
  </si>
  <si>
    <t>ВЫ ДОПУСКАЕТЕ ИЛИ ИСКЛЮЧАЕТЕ ДЛЯ СЕБЯ ВОЗМОЖНОСТЬ В БУДУЩЕМ УЧАСТВОВАТЬ В  СОЦИАЛЬНЫХ ПРОЕКТАХ ГОРОДА?</t>
  </si>
  <si>
    <t>Допускаю</t>
  </si>
  <si>
    <t>Исключаю</t>
  </si>
  <si>
    <t>ВАША НАЦИОНАЛЬНОСТЬ</t>
  </si>
  <si>
    <t>Украинцы</t>
  </si>
  <si>
    <t>Русские</t>
  </si>
  <si>
    <t>Молдаване</t>
  </si>
  <si>
    <t>Евреи</t>
  </si>
  <si>
    <t>Болгары</t>
  </si>
  <si>
    <t>4 - 7</t>
  </si>
  <si>
    <t>Да, вполне/Пожалуй, да</t>
  </si>
  <si>
    <t>ПОЛ</t>
  </si>
  <si>
    <t>Индекс баланса оценок +/-  по 5-тибалльной шкале (взвешенный), баллов</t>
  </si>
  <si>
    <t>Возраст, лет</t>
  </si>
  <si>
    <t>Очень хорошее/Хорошее</t>
  </si>
  <si>
    <t>Плохое/Очень плохое</t>
  </si>
  <si>
    <t>Могут ли ваши доходы...обеспечить...достойную жизнь</t>
  </si>
  <si>
    <t>Группы по укоренённости</t>
  </si>
  <si>
    <t>18-29, %</t>
  </si>
  <si>
    <t>30-49, %</t>
  </si>
  <si>
    <t>50 и более, %</t>
  </si>
  <si>
    <t>Укорененные (урожденные одесситы, не выезжавшие из Одессы)</t>
  </si>
  <si>
    <t>Скорее укоренённенные (приезжие, прожившие 18 и более лет в Одессе)</t>
  </si>
  <si>
    <t>Скорее неукоренённые (приезжие,  прожившие менее 18 лет в Одессе)</t>
  </si>
  <si>
    <r>
      <t>В данной таблице разница показателей (</t>
    </r>
    <r>
      <rPr>
        <u/>
        <sz val="11"/>
        <rFont val="Calibri"/>
        <family val="2"/>
        <charset val="204"/>
      </rPr>
      <t>в процентах</t>
    </r>
    <r>
      <rPr>
        <sz val="11"/>
        <rFont val="Calibri"/>
        <family val="2"/>
        <charset val="204"/>
      </rPr>
      <t xml:space="preserve"> по строке) </t>
    </r>
    <r>
      <rPr>
        <u/>
        <sz val="11"/>
        <rFont val="Calibri"/>
        <family val="2"/>
        <charset val="204"/>
      </rPr>
      <t>сколько-нибудь</t>
    </r>
    <r>
      <rPr>
        <sz val="11"/>
        <rFont val="Calibri"/>
        <family val="2"/>
        <charset val="204"/>
      </rPr>
      <t xml:space="preserve"> значима тогда, когда она более 5%.</t>
    </r>
  </si>
  <si>
    <r>
      <t>В данной таблице разница показателей (</t>
    </r>
    <r>
      <rPr>
        <u/>
        <sz val="11"/>
        <rFont val="Calibri"/>
        <family val="2"/>
        <charset val="204"/>
      </rPr>
      <t>в процентах</t>
    </r>
    <r>
      <rPr>
        <sz val="11"/>
        <rFont val="Calibri"/>
        <family val="2"/>
        <charset val="204"/>
      </rPr>
      <t xml:space="preserve"> по строке) </t>
    </r>
    <r>
      <rPr>
        <u/>
        <sz val="11"/>
        <rFont val="Calibri"/>
        <family val="2"/>
        <charset val="204"/>
      </rPr>
      <t>сколько-нибудь</t>
    </r>
    <r>
      <rPr>
        <sz val="11"/>
        <rFont val="Calibri"/>
        <family val="2"/>
        <charset val="204"/>
      </rPr>
      <t xml:space="preserve"> значима тогда, когда она более 7%.</t>
    </r>
  </si>
  <si>
    <t>Да, вполне/ Пожалуй, да, %</t>
  </si>
  <si>
    <t>Скорее нет, чем да, %</t>
  </si>
  <si>
    <t>Нет, %</t>
  </si>
  <si>
    <r>
      <t>В данной таблице разница показателей (</t>
    </r>
    <r>
      <rPr>
        <u/>
        <sz val="11"/>
        <rFont val="Calibri"/>
        <family val="2"/>
        <charset val="204"/>
      </rPr>
      <t>в процентах</t>
    </r>
    <r>
      <rPr>
        <sz val="11"/>
        <rFont val="Calibri"/>
        <family val="2"/>
        <charset val="204"/>
      </rPr>
      <t xml:space="preserve"> по строке) </t>
    </r>
    <r>
      <rPr>
        <u/>
        <sz val="11"/>
        <rFont val="Calibri"/>
        <family val="2"/>
        <charset val="204"/>
      </rPr>
      <t>сколько-нибудь</t>
    </r>
    <r>
      <rPr>
        <sz val="11"/>
        <rFont val="Calibri"/>
        <family val="2"/>
        <charset val="204"/>
      </rPr>
      <t xml:space="preserve"> значима тогда, когда она более 8%.</t>
    </r>
  </si>
  <si>
    <t>Национальность</t>
  </si>
  <si>
    <t xml:space="preserve">Cостояние здоровья </t>
  </si>
  <si>
    <t>Могут ли доходы...обеспечить...достойную жизнь</t>
  </si>
  <si>
    <t>Материальное (экономическое) положение семьи</t>
  </si>
  <si>
    <t xml:space="preserve">Группы по укоренённости </t>
  </si>
  <si>
    <r>
      <t>∆,</t>
    </r>
    <r>
      <rPr>
        <sz val="14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 xml:space="preserve">баллы </t>
    </r>
  </si>
  <si>
    <t>Пол</t>
  </si>
  <si>
    <r>
      <t>В данной таблице разница показателей (</t>
    </r>
    <r>
      <rPr>
        <u/>
        <sz val="11"/>
        <rFont val="Calibri"/>
        <family val="2"/>
        <charset val="204"/>
      </rPr>
      <t>в процентах</t>
    </r>
    <r>
      <rPr>
        <sz val="11"/>
        <rFont val="Calibri"/>
        <family val="2"/>
        <charset val="204"/>
      </rPr>
      <t xml:space="preserve"> по строке) </t>
    </r>
    <r>
      <rPr>
        <u/>
        <sz val="11"/>
        <rFont val="Calibri"/>
        <family val="2"/>
        <charset val="204"/>
      </rPr>
      <t>сколько-нибудь</t>
    </r>
    <r>
      <rPr>
        <sz val="11"/>
        <rFont val="Calibri"/>
        <family val="2"/>
        <charset val="204"/>
      </rPr>
      <t xml:space="preserve"> значима тогда, когда она более 10%.</t>
    </r>
  </si>
  <si>
    <t>Распределение ответов, %</t>
  </si>
  <si>
    <t xml:space="preserve"> Возраст, лет </t>
  </si>
  <si>
    <t>Есть ли...возможности культурно провести свободное время...</t>
  </si>
  <si>
    <r>
      <t>В данной таблице разница показателей (</t>
    </r>
    <r>
      <rPr>
        <u/>
        <sz val="11"/>
        <rFont val="Calibri"/>
        <family val="2"/>
        <charset val="204"/>
      </rPr>
      <t>в процентах</t>
    </r>
    <r>
      <rPr>
        <sz val="11"/>
        <rFont val="Calibri"/>
        <family val="2"/>
        <charset val="204"/>
      </rPr>
      <t xml:space="preserve"> по строке) </t>
    </r>
    <r>
      <rPr>
        <u/>
        <sz val="11"/>
        <rFont val="Calibri"/>
        <family val="2"/>
        <charset val="204"/>
      </rPr>
      <t>сколько-нибудь</t>
    </r>
    <r>
      <rPr>
        <sz val="11"/>
        <rFont val="Calibri"/>
        <family val="2"/>
        <charset val="204"/>
      </rPr>
      <t xml:space="preserve"> значима тогда, когда она более 9%.</t>
    </r>
  </si>
  <si>
    <t>Район</t>
  </si>
  <si>
    <t>Есть ли возможности реализовать свои способности, умения, знания</t>
  </si>
  <si>
    <t xml:space="preserve">Возраст, лет </t>
  </si>
  <si>
    <r>
      <t xml:space="preserve">В данной таблице разница индексов в баллах </t>
    </r>
    <r>
      <rPr>
        <u/>
        <sz val="11"/>
        <rFont val="Calibri"/>
        <family val="2"/>
        <charset val="204"/>
      </rPr>
      <t>по строке</t>
    </r>
    <r>
      <rPr>
        <sz val="11"/>
        <rFont val="Calibri"/>
        <family val="2"/>
        <charset val="204"/>
      </rPr>
      <t xml:space="preserve"> </t>
    </r>
    <r>
      <rPr>
        <b/>
        <u/>
        <sz val="11"/>
        <rFont val="Calibri"/>
        <family val="2"/>
        <charset val="204"/>
      </rPr>
      <t>не</t>
    </r>
    <r>
      <rPr>
        <sz val="11"/>
        <rFont val="Calibri"/>
        <family val="2"/>
        <charset val="204"/>
      </rPr>
      <t xml:space="preserve"> значима.</t>
    </r>
  </si>
  <si>
    <r>
      <t xml:space="preserve">Разница показателей </t>
    </r>
    <r>
      <rPr>
        <u/>
        <sz val="11"/>
        <rFont val="Calibri"/>
        <family val="2"/>
        <charset val="204"/>
      </rPr>
      <t>в процентах</t>
    </r>
    <r>
      <rPr>
        <sz val="11"/>
        <rFont val="Calibri"/>
        <family val="2"/>
        <charset val="204"/>
      </rPr>
      <t xml:space="preserve"> по строке сколько-нибудь значима тогда, когда она более 7%</t>
    </r>
  </si>
  <si>
    <r>
      <t xml:space="preserve">Разница показателей </t>
    </r>
    <r>
      <rPr>
        <u/>
        <sz val="11"/>
        <rFont val="Calibri"/>
        <family val="2"/>
        <charset val="204"/>
      </rPr>
      <t>в процентах</t>
    </r>
    <r>
      <rPr>
        <sz val="11"/>
        <rFont val="Calibri"/>
        <family val="2"/>
        <charset val="204"/>
      </rPr>
      <t xml:space="preserve"> по строке </t>
    </r>
    <r>
      <rPr>
        <u/>
        <sz val="11"/>
        <rFont val="Calibri"/>
        <family val="2"/>
        <charset val="204"/>
      </rPr>
      <t>сколько-нибудь</t>
    </r>
    <r>
      <rPr>
        <sz val="11"/>
        <rFont val="Calibri"/>
        <family val="2"/>
        <charset val="204"/>
      </rPr>
      <t xml:space="preserve"> значима тогда, когда она более 7%</t>
    </r>
  </si>
  <si>
    <r>
      <t xml:space="preserve">Разница показателей </t>
    </r>
    <r>
      <rPr>
        <u/>
        <sz val="11"/>
        <rFont val="Calibri"/>
        <family val="2"/>
        <charset val="204"/>
      </rPr>
      <t>в процентах</t>
    </r>
    <r>
      <rPr>
        <sz val="11"/>
        <rFont val="Calibri"/>
        <family val="2"/>
        <charset val="204"/>
      </rPr>
      <t xml:space="preserve"> по строке в ней </t>
    </r>
    <r>
      <rPr>
        <u/>
        <sz val="11"/>
        <rFont val="Calibri"/>
        <family val="2"/>
        <charset val="204"/>
      </rPr>
      <t>сколько-нибудь</t>
    </r>
    <r>
      <rPr>
        <sz val="11"/>
        <rFont val="Calibri"/>
        <family val="2"/>
        <charset val="204"/>
      </rPr>
      <t xml:space="preserve"> значима тогда, когда она более 7%</t>
    </r>
  </si>
  <si>
    <r>
      <t>В данной таблице разница групп по полу (как по индексам в баллах, так и в</t>
    </r>
    <r>
      <rPr>
        <u/>
        <sz val="11"/>
        <rFont val="Calibri"/>
        <family val="2"/>
        <charset val="204"/>
      </rPr>
      <t xml:space="preserve"> процентах</t>
    </r>
    <r>
      <rPr>
        <sz val="11"/>
        <rFont val="Calibri"/>
        <family val="2"/>
        <charset val="204"/>
      </rPr>
      <t>)</t>
    </r>
    <r>
      <rPr>
        <b/>
        <sz val="11"/>
        <rFont val="Calibri"/>
        <family val="2"/>
        <charset val="204"/>
      </rPr>
      <t xml:space="preserve"> </t>
    </r>
    <r>
      <rPr>
        <b/>
        <u/>
        <sz val="11"/>
        <rFont val="Calibri"/>
        <family val="2"/>
        <charset val="204"/>
      </rPr>
      <t xml:space="preserve">не </t>
    </r>
    <r>
      <rPr>
        <u/>
        <sz val="11"/>
        <rFont val="Calibri"/>
        <family val="2"/>
        <charset val="204"/>
      </rPr>
      <t>значима.</t>
    </r>
  </si>
  <si>
    <r>
      <t>В данной таблице разница групп по возрасту (как по индексам в баллах, так и в</t>
    </r>
    <r>
      <rPr>
        <u/>
        <sz val="11"/>
        <rFont val="Calibri"/>
        <family val="2"/>
        <charset val="204"/>
      </rPr>
      <t xml:space="preserve"> процентах</t>
    </r>
    <r>
      <rPr>
        <sz val="11"/>
        <rFont val="Calibri"/>
        <family val="2"/>
        <charset val="204"/>
      </rPr>
      <t>)</t>
    </r>
    <r>
      <rPr>
        <b/>
        <sz val="11"/>
        <rFont val="Calibri"/>
        <family val="2"/>
        <charset val="204"/>
      </rPr>
      <t xml:space="preserve"> </t>
    </r>
    <r>
      <rPr>
        <b/>
        <u/>
        <sz val="11"/>
        <rFont val="Calibri"/>
        <family val="2"/>
        <charset val="204"/>
      </rPr>
      <t xml:space="preserve">не </t>
    </r>
    <r>
      <rPr>
        <u/>
        <sz val="11"/>
        <rFont val="Calibri"/>
        <family val="2"/>
        <charset val="204"/>
      </rPr>
      <t>значима.</t>
    </r>
  </si>
  <si>
    <r>
      <t xml:space="preserve">Различия этнических групп по уровню уверенности в завтрашнем дне (по индексам в баллах по строке) статистически </t>
    </r>
    <r>
      <rPr>
        <b/>
        <sz val="11"/>
        <color indexed="8"/>
        <rFont val="Calibri"/>
        <family val="2"/>
        <charset val="204"/>
      </rPr>
      <t>не</t>
    </r>
    <r>
      <rPr>
        <sz val="11"/>
        <color indexed="8"/>
        <rFont val="Calibri"/>
        <family val="2"/>
        <charset val="204"/>
      </rPr>
      <t xml:space="preserve"> значимы.</t>
    </r>
  </si>
  <si>
    <r>
      <t xml:space="preserve">Разница показателей </t>
    </r>
    <r>
      <rPr>
        <u/>
        <sz val="11"/>
        <rFont val="Calibri"/>
        <family val="2"/>
        <charset val="204"/>
      </rPr>
      <t>в процентах</t>
    </r>
    <r>
      <rPr>
        <sz val="11"/>
        <rFont val="Calibri"/>
        <family val="2"/>
        <charset val="204"/>
      </rPr>
      <t xml:space="preserve"> по строке сколько-нибудь значима тогда, когда она более 7%.</t>
    </r>
  </si>
  <si>
    <t xml:space="preserve">Чувствуете ли вы уверенность в завтрашнем дне  </t>
  </si>
  <si>
    <t>Чувствуете ли вы себя в безопасности  на улицах вечером, ночью</t>
  </si>
  <si>
    <r>
      <t>В данной таблице разница показателей (</t>
    </r>
    <r>
      <rPr>
        <u/>
        <sz val="11"/>
        <rFont val="Calibri"/>
        <family val="2"/>
        <charset val="204"/>
      </rPr>
      <t>в процентах</t>
    </r>
    <r>
      <rPr>
        <sz val="11"/>
        <rFont val="Calibri"/>
        <family val="2"/>
        <charset val="204"/>
      </rPr>
      <t xml:space="preserve"> по строке) между двумя наиболее массовыми этническими группами </t>
    </r>
    <r>
      <rPr>
        <u/>
        <sz val="11"/>
        <rFont val="Calibri"/>
        <family val="2"/>
        <charset val="204"/>
      </rPr>
      <t>сколько-нибудь</t>
    </r>
    <r>
      <rPr>
        <sz val="11"/>
        <rFont val="Calibri"/>
        <family val="2"/>
        <charset val="204"/>
      </rPr>
      <t xml:space="preserve"> значима тогда, когда она более 7%, а разница каждой из них с группой  </t>
    </r>
    <r>
      <rPr>
        <u/>
        <sz val="11"/>
        <rFont val="Calibri"/>
        <family val="2"/>
        <charset val="204"/>
      </rPr>
      <t>других</t>
    </r>
    <r>
      <rPr>
        <sz val="11"/>
        <rFont val="Calibri"/>
        <family val="2"/>
        <charset val="204"/>
      </rPr>
      <t xml:space="preserve"> национальностей - если она превышает 12%.</t>
    </r>
  </si>
  <si>
    <r>
      <t>В данной таблице разница показателей (</t>
    </r>
    <r>
      <rPr>
        <u/>
        <sz val="11"/>
        <rFont val="Calibri"/>
        <family val="2"/>
        <charset val="204"/>
      </rPr>
      <t>в процентах</t>
    </r>
    <r>
      <rPr>
        <sz val="11"/>
        <rFont val="Calibri"/>
        <family val="2"/>
        <charset val="204"/>
      </rPr>
      <t xml:space="preserve"> по строке) между двумя наиболее массовыми этническими группами </t>
    </r>
    <r>
      <rPr>
        <u/>
        <sz val="11"/>
        <rFont val="Calibri"/>
        <family val="2"/>
        <charset val="204"/>
      </rPr>
      <t>сколько-нибудь</t>
    </r>
    <r>
      <rPr>
        <sz val="11"/>
        <rFont val="Calibri"/>
        <family val="2"/>
        <charset val="204"/>
      </rPr>
      <t xml:space="preserve"> значима тогда, когда она более 7%, а разница каждой из них c группой </t>
    </r>
    <r>
      <rPr>
        <u/>
        <sz val="11"/>
        <rFont val="Calibri"/>
        <family val="2"/>
        <charset val="204"/>
      </rPr>
      <t>других</t>
    </r>
    <r>
      <rPr>
        <sz val="11"/>
        <rFont val="Calibri"/>
        <family val="2"/>
        <charset val="204"/>
      </rPr>
      <t xml:space="preserve"> национальностей - если она превышает 12%.</t>
    </r>
  </si>
  <si>
    <t>В среднем, час./неделю</t>
  </si>
  <si>
    <r>
      <t>∆,</t>
    </r>
    <r>
      <rPr>
        <sz val="14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 xml:space="preserve">часы </t>
    </r>
  </si>
  <si>
    <t>Различия возрастных групп одесситов по затратам времени на чтение книг статистически не значимы.</t>
  </si>
  <si>
    <t>У групп одесситов, различающихся уровнем материального благополучия, затраты времени на чтение совершенно одинаковы по величине.</t>
  </si>
  <si>
    <t>Мужчины, %</t>
  </si>
  <si>
    <t>Женщины, %</t>
  </si>
  <si>
    <t>Очень хорошее/ Хорошее, %</t>
  </si>
  <si>
    <t>Посред-ственное, %</t>
  </si>
  <si>
    <t>Плохое/ Очень плохое, %</t>
  </si>
  <si>
    <t>Украинцы, %</t>
  </si>
  <si>
    <t>Русские, %</t>
  </si>
  <si>
    <t>Др., %</t>
  </si>
  <si>
    <t>Киевский, %</t>
  </si>
  <si>
    <t>Малиновский, %</t>
  </si>
  <si>
    <t>Приморский, %</t>
  </si>
  <si>
    <t>Малинов-ский, %</t>
  </si>
  <si>
    <t>Суворовский, %</t>
  </si>
  <si>
    <t>18-29, %, %</t>
  </si>
  <si>
    <t xml:space="preserve">Очень хорошее/ Хорошее, %, </t>
  </si>
  <si>
    <t>Посред -ственное, %</t>
  </si>
  <si>
    <t>Да, вполне, %</t>
  </si>
  <si>
    <t>Пожалуй, да, %</t>
  </si>
  <si>
    <t>От покупки до покупки ( в среднем), мес.</t>
  </si>
  <si>
    <t>4-7</t>
  </si>
  <si>
    <t>(Н/О+отв.21+отв.97)на вопр.#17+по отв.5 на вопр.#16;выбросы</t>
  </si>
  <si>
    <t>Суммарное число предпочитаемых  респондентом/респонденткой жанров (4 гр., без "выбросов")</t>
  </si>
  <si>
    <t>В среднем, жанров</t>
  </si>
  <si>
    <t>Мужчины</t>
  </si>
  <si>
    <t>Женщины</t>
  </si>
  <si>
    <t>ВЫ ЗНАЕТЕ, ЧТО-ТО СЛЫШАЛИ ИЛИ СЛЫШИТЕ СЕЙЧАС ВПЕРВЫЕ О СОЦИАЛЬНЫХ ПРОЕКТАХ ГОРОДА?</t>
  </si>
  <si>
    <t xml:space="preserve">   В данной таблице разница показателей (по столбцу) сколько-нибудь значима тогда, когда она более 4%.</t>
  </si>
  <si>
    <t xml:space="preserve">   Прим.:  Сумма ответов по столбцу не равна 100%, т. к. респонденты  могли отметить столько ответов, сколько считали нужным.</t>
  </si>
  <si>
    <r>
      <t xml:space="preserve">   В данной таблице разница показателей (в процентах по строке) между двумя наиболее массовыми этническими группами сколько-нибудь значима тогда, когда она более 7%, а разница каждой из них с группой </t>
    </r>
    <r>
      <rPr>
        <u/>
        <sz val="11"/>
        <rFont val="Calibri"/>
        <family val="2"/>
        <charset val="204"/>
      </rPr>
      <t>других</t>
    </r>
    <r>
      <rPr>
        <sz val="11"/>
        <rFont val="Calibri"/>
        <family val="2"/>
        <charset val="204"/>
      </rPr>
      <t xml:space="preserve"> национальностей - если она превышает 12%.</t>
    </r>
  </si>
  <si>
    <t xml:space="preserve">   В данной таблице разница показателей (в процентах по строке) сколько-нибудь значима тогда, когда она более 5%.</t>
  </si>
  <si>
    <t>Знают ли что-то...о социальных проектах города</t>
  </si>
  <si>
    <t>Ничего не знаю,%</t>
  </si>
  <si>
    <t>Что-то слы-шал(-а), %</t>
  </si>
  <si>
    <t>Знаю/слы-      шал(-а), %</t>
  </si>
  <si>
    <t xml:space="preserve">   В данной таблице разница показателей (в процентах по строке) сколько-нибудь значима тогда, когда она более 10%.</t>
  </si>
  <si>
    <r>
      <t xml:space="preserve">   В данной таблице разница показателей (</t>
    </r>
    <r>
      <rPr>
        <u/>
        <sz val="11"/>
        <rFont val="Calibri"/>
        <family val="2"/>
        <charset val="204"/>
      </rPr>
      <t>в процентах</t>
    </r>
    <r>
      <rPr>
        <sz val="11"/>
        <rFont val="Calibri"/>
        <family val="2"/>
        <charset val="204"/>
      </rPr>
      <t xml:space="preserve"> по строке) между двумя наиболее массовыми этническими группами </t>
    </r>
    <r>
      <rPr>
        <u/>
        <sz val="11"/>
        <rFont val="Calibri"/>
        <family val="2"/>
        <charset val="204"/>
      </rPr>
      <t>сколько-нибудь</t>
    </r>
    <r>
      <rPr>
        <sz val="11"/>
        <rFont val="Calibri"/>
        <family val="2"/>
        <charset val="204"/>
      </rPr>
      <t xml:space="preserve"> значима тогда, когда она более 7%, а разница каждой из них с группой</t>
    </r>
    <r>
      <rPr>
        <u/>
        <sz val="11"/>
        <rFont val="Calibri"/>
        <family val="2"/>
        <charset val="204"/>
      </rPr>
      <t xml:space="preserve"> других</t>
    </r>
    <r>
      <rPr>
        <sz val="11"/>
        <rFont val="Calibri"/>
        <family val="2"/>
        <charset val="204"/>
      </rPr>
      <t xml:space="preserve"> национальностей - если она превышает 12%.</t>
    </r>
  </si>
  <si>
    <t xml:space="preserve">   Прим.:  Сумма ответов по столбцу не равна 100%, т. к. респонденты  могли назвать столько жанров, сколько считали нужным.</t>
  </si>
  <si>
    <r>
      <t xml:space="preserve">   В данной таблице разница показателей (</t>
    </r>
    <r>
      <rPr>
        <u/>
        <sz val="11"/>
        <rFont val="Calibri"/>
        <family val="2"/>
        <charset val="204"/>
      </rPr>
      <t>в процентах</t>
    </r>
    <r>
      <rPr>
        <sz val="11"/>
        <rFont val="Calibri"/>
        <family val="2"/>
        <charset val="204"/>
      </rPr>
      <t xml:space="preserve"> по строке) </t>
    </r>
    <r>
      <rPr>
        <u/>
        <sz val="11"/>
        <rFont val="Calibri"/>
        <family val="2"/>
        <charset val="204"/>
      </rPr>
      <t>сколько-нибудь</t>
    </r>
    <r>
      <rPr>
        <sz val="11"/>
        <rFont val="Calibri"/>
        <family val="2"/>
        <charset val="204"/>
      </rPr>
      <t xml:space="preserve"> значима тогда, когда она более 5%.</t>
    </r>
  </si>
  <si>
    <r>
      <t xml:space="preserve">   В данной таблице разница показателей (</t>
    </r>
    <r>
      <rPr>
        <u/>
        <sz val="11"/>
        <rFont val="Calibri"/>
        <family val="2"/>
        <charset val="204"/>
      </rPr>
      <t>в процентах</t>
    </r>
    <r>
      <rPr>
        <sz val="11"/>
        <rFont val="Calibri"/>
        <family val="2"/>
        <charset val="204"/>
      </rPr>
      <t xml:space="preserve"> по строке) между двумя наиболее массовыми этническими группами </t>
    </r>
    <r>
      <rPr>
        <u/>
        <sz val="11"/>
        <rFont val="Calibri"/>
        <family val="2"/>
        <charset val="204"/>
      </rPr>
      <t>сколько-нибудь</t>
    </r>
    <r>
      <rPr>
        <sz val="11"/>
        <rFont val="Calibri"/>
        <family val="2"/>
        <charset val="204"/>
      </rPr>
      <t xml:space="preserve"> значима тогда, когда она более 7%, а разница каждой из них с группой </t>
    </r>
    <r>
      <rPr>
        <u/>
        <sz val="11"/>
        <rFont val="Calibri"/>
        <family val="2"/>
        <charset val="204"/>
      </rPr>
      <t>других</t>
    </r>
    <r>
      <rPr>
        <sz val="11"/>
        <rFont val="Calibri"/>
        <family val="2"/>
        <charset val="204"/>
      </rPr>
      <t xml:space="preserve"> национальностей - если она превышает 12%.</t>
    </r>
  </si>
  <si>
    <t>(6) S Сумма чувств (4 гр.)</t>
  </si>
  <si>
    <t>Респондент/ка  выбрал/а  ответы (16) или (97) на вопрос #6</t>
  </si>
  <si>
    <t>От респондента(-ки) не получено ни одного ответа на вопрос #6</t>
  </si>
  <si>
    <t>В среднем, чувств</t>
  </si>
  <si>
    <r>
      <t xml:space="preserve">   В данной таблице разница показателей по строке (как в процентах распределения, так и в средних показателях) между мужчинами и женщинами </t>
    </r>
    <r>
      <rPr>
        <b/>
        <u/>
        <sz val="11"/>
        <color indexed="8"/>
        <rFont val="Calibri"/>
        <family val="2"/>
        <charset val="204"/>
      </rPr>
      <t>не</t>
    </r>
    <r>
      <rPr>
        <sz val="11"/>
        <color indexed="8"/>
        <rFont val="Calibri"/>
        <family val="2"/>
        <charset val="204"/>
      </rPr>
      <t xml:space="preserve"> значима.</t>
    </r>
  </si>
  <si>
    <t>Население (18+), %**</t>
  </si>
  <si>
    <r>
      <t xml:space="preserve">   **Источник: Рассчитано по: "Розподіл постійного населення України за статтю та віком на 1 січня 2016 року. Статистичний збірник".</t>
    </r>
    <r>
      <rPr>
        <b/>
        <sz val="11"/>
        <rFont val="Arial"/>
        <family val="2"/>
        <charset val="204"/>
      </rPr>
      <t>— К.: Державна служба статистики України. 2016.— С. 308-310 (табл.7.19).</t>
    </r>
  </si>
  <si>
    <r>
      <t xml:space="preserve">   **Источник: Рассчитано по: "Розподіл постійного населення України за статтю та віком на 1 січня 2016 року. Статистичний збірник".</t>
    </r>
    <r>
      <rPr>
        <b/>
        <sz val="11"/>
        <rFont val="Arial"/>
        <family val="2"/>
        <charset val="204"/>
      </rPr>
      <t xml:space="preserve">— К.: </t>
    </r>
    <r>
      <rPr>
        <b/>
        <sz val="11"/>
        <rFont val="Calibri"/>
        <family val="2"/>
        <charset val="204"/>
      </rPr>
      <t>Державна служба статистики України. 2016.— С. 308-310 (табл.7.19).</t>
    </r>
  </si>
  <si>
    <t>Таблица 1</t>
  </si>
  <si>
    <t>Таблица 2</t>
  </si>
  <si>
    <t>Таблица 3</t>
  </si>
  <si>
    <t>Таблица 4</t>
  </si>
  <si>
    <t>Таблица 5</t>
  </si>
  <si>
    <t>Таблица 6</t>
  </si>
  <si>
    <t>Таблица 7</t>
  </si>
  <si>
    <t>Таблица 8</t>
  </si>
  <si>
    <t>Таблица 9</t>
  </si>
  <si>
    <t>Таблица 10</t>
  </si>
  <si>
    <t>Таблица 11</t>
  </si>
  <si>
    <t>Таблица 12</t>
  </si>
  <si>
    <t>Таблица 13</t>
  </si>
  <si>
    <t>Таблица 14</t>
  </si>
  <si>
    <t>Таблица 15</t>
  </si>
  <si>
    <t>Таблица 16</t>
  </si>
  <si>
    <t>Таблица 17</t>
  </si>
  <si>
    <t>Таблица 18</t>
  </si>
  <si>
    <t>Таблица 19</t>
  </si>
  <si>
    <t>Таблица 20</t>
  </si>
  <si>
    <t>Таблица 21</t>
  </si>
  <si>
    <t>Таблица 22</t>
  </si>
  <si>
    <t>Таблица 23</t>
  </si>
  <si>
    <t>Таблица 24</t>
  </si>
  <si>
    <t>Таблица 25</t>
  </si>
  <si>
    <t>Таблица 26</t>
  </si>
  <si>
    <t>Таблица 27</t>
  </si>
  <si>
    <t>Таблица 28</t>
  </si>
  <si>
    <t>Таблица 29</t>
  </si>
  <si>
    <t>Таблица 30</t>
  </si>
  <si>
    <t>Таблица 31</t>
  </si>
  <si>
    <t>Таблица 32</t>
  </si>
  <si>
    <t>Таблица 33</t>
  </si>
  <si>
    <t>Таблица 34</t>
  </si>
  <si>
    <t>Таблица 35</t>
  </si>
  <si>
    <t>Таблица 36</t>
  </si>
  <si>
    <t>Таблица 37</t>
  </si>
  <si>
    <t>Таблица 38</t>
  </si>
  <si>
    <t>Таблица 39</t>
  </si>
  <si>
    <t>Таблица 40</t>
  </si>
  <si>
    <t>Таблица 41</t>
  </si>
  <si>
    <t>Таблица 42</t>
  </si>
  <si>
    <t>Таблица 43</t>
  </si>
  <si>
    <t>Таблица 44</t>
  </si>
  <si>
    <t>Таблица 45</t>
  </si>
  <si>
    <t>Таблица 46</t>
  </si>
  <si>
    <t>Таблица 47</t>
  </si>
  <si>
    <t>Таблица 48</t>
  </si>
  <si>
    <t>Таблица 49</t>
  </si>
  <si>
    <t>Таблица 50</t>
  </si>
  <si>
    <t>Таблица 51</t>
  </si>
  <si>
    <t>Таблица 52</t>
  </si>
  <si>
    <t>Таблица 53</t>
  </si>
  <si>
    <t>Таблица 54</t>
  </si>
  <si>
    <t>Таблица 55</t>
  </si>
  <si>
    <t>Таблица 56</t>
  </si>
  <si>
    <t>Таблица 57</t>
  </si>
  <si>
    <t>Таблица 58</t>
  </si>
  <si>
    <t>Таблица 59</t>
  </si>
  <si>
    <t>Таблица 60</t>
  </si>
  <si>
    <t>Таблица 61</t>
  </si>
  <si>
    <t>Таблица 62</t>
  </si>
  <si>
    <t>Таблица 63</t>
  </si>
  <si>
    <t>Таблица 64</t>
  </si>
  <si>
    <t>Таблица 65</t>
  </si>
  <si>
    <t>Таблица 66</t>
  </si>
  <si>
    <t>Таблица 67</t>
  </si>
  <si>
    <t>Таблица 68</t>
  </si>
  <si>
    <t>Таблица 69</t>
  </si>
  <si>
    <t>Таблица 70</t>
  </si>
  <si>
    <t>Таблица 71</t>
  </si>
  <si>
    <t>Таблица 72</t>
  </si>
  <si>
    <t>Таблица 73</t>
  </si>
  <si>
    <t>Таблица 74</t>
  </si>
  <si>
    <t>Таблица 75</t>
  </si>
  <si>
    <t>Таблица 76</t>
  </si>
  <si>
    <t>Таблица 77</t>
  </si>
  <si>
    <t>Таблица 78</t>
  </si>
  <si>
    <t>Таблица 79</t>
  </si>
  <si>
    <t>Таблица 80</t>
  </si>
  <si>
    <t>Таблица 81</t>
  </si>
  <si>
    <t>Таблица 82</t>
  </si>
  <si>
    <t>Таблица 83</t>
  </si>
  <si>
    <t>Таблица 84</t>
  </si>
  <si>
    <t>Таблица 85</t>
  </si>
  <si>
    <t>Таблица 86</t>
  </si>
  <si>
    <t>Таблица 87</t>
  </si>
  <si>
    <t>Таблица 88</t>
  </si>
  <si>
    <t>Таблица 89</t>
  </si>
  <si>
    <t>Таблица 90</t>
  </si>
  <si>
    <t>Таблица 91</t>
  </si>
  <si>
    <t>Таблица 92</t>
  </si>
  <si>
    <t>Таблица 93</t>
  </si>
  <si>
    <t>Таблица 94</t>
  </si>
  <si>
    <t>Таблица 95</t>
  </si>
  <si>
    <t>Таблица 96</t>
  </si>
  <si>
    <t>Таблица 97</t>
  </si>
  <si>
    <t>Таблица 98</t>
  </si>
  <si>
    <t>Таблица 99</t>
  </si>
  <si>
    <t>Таблица 100</t>
  </si>
  <si>
    <t>Таблица 101</t>
  </si>
  <si>
    <t>Таблица 102</t>
  </si>
  <si>
    <t xml:space="preserve">  *Источник: Рассчитано по "Відомості про кількість виборців в межах...областей.., закордонного виборчого округу... станом на 31.03.2017 р."    URL: https://www.drv.gov.ua/portal/!cm_core.cm_index?option=ext_num_voters&amp;pid100=51&amp;pdt=2 (дата обращения 15.05.2017).</t>
  </si>
  <si>
    <r>
      <t xml:space="preserve">   В данной таблице разница показателей (</t>
    </r>
    <r>
      <rPr>
        <u/>
        <sz val="11"/>
        <rFont val="Calibri"/>
        <family val="2"/>
        <charset val="204"/>
      </rPr>
      <t>в процентах</t>
    </r>
    <r>
      <rPr>
        <sz val="11"/>
        <rFont val="Calibri"/>
        <family val="2"/>
        <charset val="204"/>
      </rPr>
      <t xml:space="preserve"> по строке) </t>
    </r>
    <r>
      <rPr>
        <u/>
        <sz val="11"/>
        <rFont val="Calibri"/>
        <family val="2"/>
        <charset val="204"/>
      </rPr>
      <t>сколько-нибудь</t>
    </r>
    <r>
      <rPr>
        <sz val="11"/>
        <rFont val="Calibri"/>
        <family val="2"/>
        <charset val="204"/>
      </rPr>
      <t xml:space="preserve"> значима тогда, когда она более 7%.</t>
    </r>
  </si>
  <si>
    <t xml:space="preserve">   В данной таблице разница показателей (в процентах по строке)  значима тогда, когда она более 7%.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</si>
</sst>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4"/>
      <name val="Symbol"/>
      <family val="1"/>
      <charset val="2"/>
    </font>
    <font>
      <b/>
      <sz val="1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u/>
      <sz val="11"/>
      <name val="Calibri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</font>
    <font>
      <sz val="11"/>
      <color indexed="8"/>
      <name val="Calibri"/>
      <family val="2"/>
      <charset val="204"/>
    </font>
    <font>
      <b/>
      <u/>
      <sz val="11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9" fillId="0" borderId="0"/>
  </cellStyleXfs>
  <cellXfs count="494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0" borderId="0" xfId="0" applyFont="1"/>
    <xf numFmtId="164" fontId="4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4" fillId="0" borderId="2" xfId="0" applyFont="1" applyBorder="1"/>
    <xf numFmtId="164" fontId="4" fillId="0" borderId="2" xfId="0" applyNumberFormat="1" applyFont="1" applyBorder="1" applyAlignment="1">
      <alignment horizontal="center"/>
    </xf>
    <xf numFmtId="0" fontId="4" fillId="0" borderId="1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4" fillId="0" borderId="0" xfId="0" applyNumberFormat="1" applyFont="1"/>
    <xf numFmtId="0" fontId="4" fillId="0" borderId="1" xfId="0" applyFont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8" fillId="0" borderId="0" xfId="0" applyFont="1"/>
    <xf numFmtId="1" fontId="4" fillId="0" borderId="1" xfId="0" applyNumberFormat="1" applyFont="1" applyBorder="1"/>
    <xf numFmtId="164" fontId="6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164" fontId="10" fillId="0" borderId="0" xfId="0" applyNumberFormat="1" applyFont="1"/>
    <xf numFmtId="164" fontId="6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/>
    <xf numFmtId="164" fontId="10" fillId="0" borderId="0" xfId="0" applyNumberFormat="1" applyFont="1" applyBorder="1"/>
    <xf numFmtId="164" fontId="11" fillId="0" borderId="0" xfId="0" applyNumberFormat="1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1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1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0" xfId="0" applyFont="1" applyFill="1"/>
    <xf numFmtId="0" fontId="4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4" fillId="0" borderId="3" xfId="0" applyFont="1" applyBorder="1"/>
    <xf numFmtId="1" fontId="4" fillId="0" borderId="3" xfId="0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1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wrapText="1"/>
    </xf>
    <xf numFmtId="164" fontId="10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/>
    <xf numFmtId="164" fontId="4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vertical="top" wrapText="1"/>
    </xf>
    <xf numFmtId="1" fontId="16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vertical="top" wrapText="1"/>
    </xf>
    <xf numFmtId="1" fontId="4" fillId="0" borderId="2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164" fontId="4" fillId="0" borderId="0" xfId="0" applyNumberFormat="1" applyFont="1" applyAlignment="1"/>
    <xf numFmtId="0" fontId="4" fillId="0" borderId="0" xfId="0" applyFont="1" applyAlignment="1"/>
    <xf numFmtId="0" fontId="16" fillId="0" borderId="0" xfId="0" applyFont="1" applyAlignment="1"/>
    <xf numFmtId="1" fontId="4" fillId="0" borderId="1" xfId="0" applyNumberFormat="1" applyFont="1" applyBorder="1" applyAlignment="1">
      <alignment horizontal="right"/>
    </xf>
    <xf numFmtId="1" fontId="4" fillId="0" borderId="1" xfId="0" applyNumberFormat="1" applyFont="1" applyFill="1" applyBorder="1" applyAlignment="1">
      <alignment horizontal="right"/>
    </xf>
    <xf numFmtId="0" fontId="4" fillId="0" borderId="0" xfId="0" applyFont="1" applyFill="1" applyBorder="1"/>
    <xf numFmtId="164" fontId="4" fillId="0" borderId="1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4" fillId="0" borderId="0" xfId="0" applyFont="1" applyFill="1" applyAlignment="1"/>
    <xf numFmtId="0" fontId="16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164" fontId="4" fillId="0" borderId="0" xfId="0" applyNumberFormat="1" applyFont="1" applyBorder="1" applyAlignment="1"/>
    <xf numFmtId="0" fontId="4" fillId="0" borderId="1" xfId="0" applyFont="1" applyFill="1" applyBorder="1" applyAlignment="1"/>
    <xf numFmtId="0" fontId="4" fillId="0" borderId="1" xfId="0" applyFont="1" applyBorder="1" applyAlignment="1"/>
    <xf numFmtId="1" fontId="4" fillId="0" borderId="3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164" fontId="9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164" fontId="4" fillId="0" borderId="4" xfId="0" applyNumberFormat="1" applyFont="1" applyBorder="1" applyAlignment="1">
      <alignment horizontal="center" wrapText="1"/>
    </xf>
    <xf numFmtId="164" fontId="4" fillId="0" borderId="5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4" fillId="0" borderId="9" xfId="0" applyFont="1" applyFill="1" applyBorder="1"/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164" fontId="10" fillId="0" borderId="6" xfId="0" applyNumberFormat="1" applyFont="1" applyBorder="1" applyAlignment="1">
      <alignment horizontal="center"/>
    </xf>
    <xf numFmtId="0" fontId="16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1" fontId="4" fillId="0" borderId="8" xfId="0" applyNumberFormat="1" applyFont="1" applyBorder="1" applyAlignment="1">
      <alignment horizontal="left" wrapText="1"/>
    </xf>
    <xf numFmtId="1" fontId="4" fillId="0" borderId="6" xfId="0" applyNumberFormat="1" applyFont="1" applyBorder="1" applyAlignment="1">
      <alignment horizontal="center"/>
    </xf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0" fontId="4" fillId="0" borderId="16" xfId="0" applyFont="1" applyFill="1" applyBorder="1"/>
    <xf numFmtId="0" fontId="0" fillId="0" borderId="8" xfId="0" applyBorder="1"/>
    <xf numFmtId="0" fontId="4" fillId="0" borderId="3" xfId="0" applyFont="1" applyFill="1" applyBorder="1"/>
    <xf numFmtId="0" fontId="9" fillId="0" borderId="17" xfId="0" applyFont="1" applyBorder="1" applyAlignment="1">
      <alignment vertical="top" wrapText="1"/>
    </xf>
    <xf numFmtId="164" fontId="10" fillId="0" borderId="6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wrapText="1"/>
    </xf>
    <xf numFmtId="1" fontId="4" fillId="0" borderId="9" xfId="0" applyNumberFormat="1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0" fontId="0" fillId="0" borderId="16" xfId="0" applyBorder="1"/>
    <xf numFmtId="0" fontId="1" fillId="0" borderId="9" xfId="0" applyFont="1" applyFill="1" applyBorder="1" applyAlignment="1">
      <alignment vertical="top" wrapText="1"/>
    </xf>
    <xf numFmtId="1" fontId="4" fillId="3" borderId="3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4" fillId="0" borderId="17" xfId="0" applyFont="1" applyBorder="1"/>
    <xf numFmtId="0" fontId="4" fillId="0" borderId="9" xfId="0" applyFont="1" applyBorder="1" applyAlignment="1">
      <alignment wrapText="1"/>
    </xf>
    <xf numFmtId="1" fontId="4" fillId="0" borderId="16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vertical="top" wrapText="1"/>
    </xf>
    <xf numFmtId="164" fontId="10" fillId="0" borderId="18" xfId="0" applyNumberFormat="1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4" fillId="0" borderId="8" xfId="0" applyFont="1" applyFill="1" applyBorder="1"/>
    <xf numFmtId="164" fontId="4" fillId="0" borderId="8" xfId="0" applyNumberFormat="1" applyFont="1" applyBorder="1" applyAlignment="1">
      <alignment horizontal="center"/>
    </xf>
    <xf numFmtId="0" fontId="4" fillId="0" borderId="9" xfId="0" applyFont="1" applyFill="1" applyBorder="1" applyAlignment="1">
      <alignment horizontal="right"/>
    </xf>
    <xf numFmtId="0" fontId="4" fillId="0" borderId="9" xfId="0" applyFont="1" applyBorder="1" applyAlignment="1">
      <alignment horizontal="right"/>
    </xf>
    <xf numFmtId="1" fontId="4" fillId="0" borderId="18" xfId="0" applyNumberFormat="1" applyFont="1" applyBorder="1"/>
    <xf numFmtId="0" fontId="4" fillId="0" borderId="16" xfId="0" applyFont="1" applyBorder="1" applyAlignment="1">
      <alignment horizontal="center"/>
    </xf>
    <xf numFmtId="0" fontId="4" fillId="0" borderId="16" xfId="0" applyFont="1" applyBorder="1"/>
    <xf numFmtId="1" fontId="4" fillId="0" borderId="3" xfId="0" applyNumberFormat="1" applyFont="1" applyBorder="1" applyAlignment="1">
      <alignment horizontal="right"/>
    </xf>
    <xf numFmtId="1" fontId="4" fillId="0" borderId="9" xfId="0" applyNumberFormat="1" applyFont="1" applyBorder="1" applyAlignment="1">
      <alignment horizontal="left"/>
    </xf>
    <xf numFmtId="1" fontId="4" fillId="0" borderId="6" xfId="0" applyNumberFormat="1" applyFont="1" applyBorder="1" applyAlignment="1">
      <alignment horizontal="left"/>
    </xf>
    <xf numFmtId="164" fontId="4" fillId="0" borderId="9" xfId="0" applyNumberFormat="1" applyFont="1" applyBorder="1" applyAlignment="1">
      <alignment horizontal="center"/>
    </xf>
    <xf numFmtId="0" fontId="0" fillId="0" borderId="3" xfId="0" applyBorder="1"/>
    <xf numFmtId="0" fontId="0" fillId="0" borderId="17" xfId="0" applyBorder="1"/>
    <xf numFmtId="0" fontId="0" fillId="0" borderId="9" xfId="0" applyBorder="1"/>
    <xf numFmtId="1" fontId="16" fillId="0" borderId="3" xfId="0" applyNumberFormat="1" applyFont="1" applyBorder="1" applyAlignment="1">
      <alignment horizontal="center" vertical="top" wrapText="1"/>
    </xf>
    <xf numFmtId="1" fontId="16" fillId="0" borderId="9" xfId="0" applyNumberFormat="1" applyFont="1" applyBorder="1" applyAlignment="1">
      <alignment horizontal="center" vertical="top" wrapText="1"/>
    </xf>
    <xf numFmtId="1" fontId="4" fillId="0" borderId="3" xfId="0" applyNumberFormat="1" applyFont="1" applyBorder="1"/>
    <xf numFmtId="0" fontId="0" fillId="0" borderId="4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9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/>
    </xf>
    <xf numFmtId="0" fontId="16" fillId="0" borderId="9" xfId="0" applyFont="1" applyBorder="1" applyAlignment="1">
      <alignment horizontal="left" vertical="top" wrapText="1"/>
    </xf>
    <xf numFmtId="0" fontId="4" fillId="0" borderId="16" xfId="0" applyFont="1" applyBorder="1" applyAlignment="1"/>
    <xf numFmtId="0" fontId="4" fillId="0" borderId="9" xfId="0" applyFont="1" applyBorder="1" applyAlignment="1">
      <alignment horizontal="left"/>
    </xf>
    <xf numFmtId="164" fontId="4" fillId="0" borderId="16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top" wrapText="1"/>
    </xf>
    <xf numFmtId="1" fontId="4" fillId="0" borderId="19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1" fontId="1" fillId="0" borderId="9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164" fontId="10" fillId="0" borderId="16" xfId="0" applyNumberFormat="1" applyFont="1" applyBorder="1" applyAlignment="1">
      <alignment horizontal="center"/>
    </xf>
    <xf numFmtId="1" fontId="4" fillId="0" borderId="9" xfId="0" applyNumberFormat="1" applyFont="1" applyBorder="1"/>
    <xf numFmtId="0" fontId="4" fillId="0" borderId="18" xfId="0" applyFont="1" applyBorder="1"/>
    <xf numFmtId="1" fontId="4" fillId="0" borderId="16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 vertical="top" wrapText="1"/>
    </xf>
    <xf numFmtId="0" fontId="4" fillId="0" borderId="18" xfId="0" applyFont="1" applyBorder="1" applyAlignment="1"/>
    <xf numFmtId="1" fontId="16" fillId="0" borderId="6" xfId="0" applyNumberFormat="1" applyFont="1" applyBorder="1" applyAlignment="1">
      <alignment horizontal="center" vertical="top" wrapText="1"/>
    </xf>
    <xf numFmtId="0" fontId="1" fillId="2" borderId="11" xfId="0" applyFont="1" applyFill="1" applyBorder="1" applyAlignment="1">
      <alignment horizontal="left" vertical="top" wrapText="1"/>
    </xf>
    <xf numFmtId="1" fontId="4" fillId="2" borderId="11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left" vertical="top" wrapText="1"/>
    </xf>
    <xf numFmtId="1" fontId="4" fillId="2" borderId="9" xfId="0" applyNumberFormat="1" applyFont="1" applyFill="1" applyBorder="1" applyAlignment="1">
      <alignment horizontal="center"/>
    </xf>
    <xf numFmtId="1" fontId="4" fillId="4" borderId="2" xfId="0" applyNumberFormat="1" applyFont="1" applyFill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64" fontId="10" fillId="0" borderId="20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1" fontId="4" fillId="2" borderId="5" xfId="0" applyNumberFormat="1" applyFont="1" applyFill="1" applyBorder="1" applyAlignment="1">
      <alignment horizontal="center"/>
    </xf>
    <xf numFmtId="1" fontId="4" fillId="6" borderId="5" xfId="0" applyNumberFormat="1" applyFont="1" applyFill="1" applyBorder="1" applyAlignment="1">
      <alignment horizontal="center"/>
    </xf>
    <xf numFmtId="1" fontId="4" fillId="4" borderId="5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center"/>
    </xf>
    <xf numFmtId="1" fontId="4" fillId="2" borderId="18" xfId="0" applyNumberFormat="1" applyFont="1" applyFill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left"/>
    </xf>
    <xf numFmtId="0" fontId="1" fillId="2" borderId="9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0" fillId="2" borderId="1" xfId="0" applyFill="1" applyBorder="1"/>
    <xf numFmtId="0" fontId="0" fillId="2" borderId="9" xfId="0" applyFill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7" xfId="0" applyFont="1" applyBorder="1" applyAlignment="1">
      <alignment horizontal="center" vertical="top" wrapText="1"/>
    </xf>
    <xf numFmtId="164" fontId="9" fillId="0" borderId="16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0" fontId="0" fillId="0" borderId="15" xfId="0" applyBorder="1"/>
    <xf numFmtId="1" fontId="4" fillId="0" borderId="22" xfId="0" applyNumberFormat="1" applyFont="1" applyBorder="1" applyAlignment="1">
      <alignment horizontal="center"/>
    </xf>
    <xf numFmtId="164" fontId="9" fillId="0" borderId="20" xfId="0" applyNumberFormat="1" applyFont="1" applyBorder="1" applyAlignment="1">
      <alignment horizontal="center"/>
    </xf>
    <xf numFmtId="0" fontId="3" fillId="0" borderId="0" xfId="0" applyFont="1"/>
    <xf numFmtId="1" fontId="4" fillId="2" borderId="1" xfId="0" applyNumberFormat="1" applyFont="1" applyFill="1" applyBorder="1" applyAlignment="1">
      <alignment horizontal="left"/>
    </xf>
    <xf numFmtId="1" fontId="4" fillId="2" borderId="3" xfId="0" applyNumberFormat="1" applyFont="1" applyFill="1" applyBorder="1" applyAlignment="1">
      <alignment horizontal="left"/>
    </xf>
    <xf numFmtId="0" fontId="0" fillId="0" borderId="19" xfId="0" applyBorder="1"/>
    <xf numFmtId="0" fontId="4" fillId="0" borderId="19" xfId="0" applyFont="1" applyBorder="1"/>
    <xf numFmtId="1" fontId="4" fillId="3" borderId="11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0" fontId="4" fillId="0" borderId="11" xfId="0" applyFont="1" applyBorder="1"/>
    <xf numFmtId="1" fontId="4" fillId="0" borderId="12" xfId="0" applyNumberFormat="1" applyFont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/>
    <xf numFmtId="1" fontId="4" fillId="3" borderId="18" xfId="0" applyNumberFormat="1" applyFont="1" applyFill="1" applyBorder="1" applyAlignment="1">
      <alignment horizontal="center"/>
    </xf>
    <xf numFmtId="0" fontId="0" fillId="0" borderId="12" xfId="0" applyBorder="1"/>
    <xf numFmtId="0" fontId="4" fillId="0" borderId="0" xfId="0" applyFont="1" applyBorder="1" applyAlignment="1">
      <alignment wrapText="1"/>
    </xf>
    <xf numFmtId="0" fontId="4" fillId="0" borderId="5" xfId="0" applyFont="1" applyBorder="1"/>
    <xf numFmtId="0" fontId="4" fillId="0" borderId="7" xfId="0" applyFont="1" applyBorder="1"/>
    <xf numFmtId="0" fontId="4" fillId="2" borderId="5" xfId="0" applyFont="1" applyFill="1" applyBorder="1"/>
    <xf numFmtId="0" fontId="4" fillId="2" borderId="19" xfId="0" applyFont="1" applyFill="1" applyBorder="1"/>
    <xf numFmtId="1" fontId="4" fillId="3" borderId="5" xfId="0" applyNumberFormat="1" applyFont="1" applyFill="1" applyBorder="1" applyAlignment="1">
      <alignment horizontal="center"/>
    </xf>
    <xf numFmtId="1" fontId="4" fillId="2" borderId="19" xfId="0" applyNumberFormat="1" applyFont="1" applyFill="1" applyBorder="1" applyAlignment="1">
      <alignment horizontal="center"/>
    </xf>
    <xf numFmtId="1" fontId="4" fillId="3" borderId="7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4" fillId="2" borderId="9" xfId="0" applyFont="1" applyFill="1" applyBorder="1"/>
    <xf numFmtId="0" fontId="0" fillId="0" borderId="1" xfId="0" applyFill="1" applyBorder="1"/>
    <xf numFmtId="0" fontId="16" fillId="0" borderId="1" xfId="0" applyFont="1" applyBorder="1" applyAlignment="1">
      <alignment horizontal="center" wrapText="1"/>
    </xf>
    <xf numFmtId="164" fontId="9" fillId="0" borderId="6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" fontId="5" fillId="0" borderId="8" xfId="0" applyNumberFormat="1" applyFont="1" applyBorder="1" applyAlignment="1">
      <alignment horizontal="center"/>
    </xf>
    <xf numFmtId="0" fontId="9" fillId="0" borderId="8" xfId="0" applyFont="1" applyBorder="1" applyAlignment="1">
      <alignment horizontal="left" vertical="top" wrapText="1"/>
    </xf>
    <xf numFmtId="164" fontId="10" fillId="0" borderId="20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164" fontId="9" fillId="0" borderId="6" xfId="0" applyNumberFormat="1" applyFont="1" applyBorder="1" applyAlignment="1">
      <alignment horizontal="center"/>
    </xf>
    <xf numFmtId="0" fontId="0" fillId="0" borderId="18" xfId="0" applyBorder="1"/>
    <xf numFmtId="0" fontId="0" fillId="0" borderId="9" xfId="0" applyBorder="1" applyAlignment="1">
      <alignment horizontal="right"/>
    </xf>
    <xf numFmtId="164" fontId="9" fillId="0" borderId="0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1" fontId="0" fillId="0" borderId="1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3" xfId="0" applyBorder="1" applyAlignment="1"/>
    <xf numFmtId="0" fontId="0" fillId="0" borderId="2" xfId="0" applyBorder="1" applyAlignment="1"/>
    <xf numFmtId="0" fontId="0" fillId="0" borderId="0" xfId="0" applyBorder="1" applyAlignment="1"/>
    <xf numFmtId="1" fontId="10" fillId="0" borderId="0" xfId="0" applyNumberFormat="1" applyFont="1" applyBorder="1"/>
    <xf numFmtId="0" fontId="16" fillId="0" borderId="11" xfId="0" applyFont="1" applyBorder="1" applyAlignment="1">
      <alignment horizontal="left" vertical="top" wrapText="1"/>
    </xf>
    <xf numFmtId="0" fontId="16" fillId="0" borderId="8" xfId="0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4" fillId="0" borderId="11" xfId="0" applyFont="1" applyFill="1" applyBorder="1" applyAlignment="1">
      <alignment wrapText="1"/>
    </xf>
    <xf numFmtId="0" fontId="4" fillId="0" borderId="14" xfId="0" applyFont="1" applyFill="1" applyBorder="1"/>
    <xf numFmtId="0" fontId="4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0" fillId="0" borderId="11" xfId="0" applyBorder="1"/>
    <xf numFmtId="0" fontId="9" fillId="0" borderId="8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left" wrapText="1"/>
    </xf>
    <xf numFmtId="0" fontId="0" fillId="0" borderId="0" xfId="0" applyBorder="1"/>
    <xf numFmtId="0" fontId="16" fillId="0" borderId="14" xfId="0" applyFont="1" applyBorder="1" applyAlignment="1">
      <alignment horizontal="center" vertical="top" wrapText="1"/>
    </xf>
    <xf numFmtId="0" fontId="0" fillId="0" borderId="14" xfId="0" applyBorder="1"/>
    <xf numFmtId="0" fontId="9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left" wrapText="1"/>
    </xf>
    <xf numFmtId="164" fontId="10" fillId="0" borderId="15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9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1" fontId="4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1" fontId="4" fillId="0" borderId="2" xfId="0" applyNumberFormat="1" applyFont="1" applyBorder="1"/>
    <xf numFmtId="0" fontId="4" fillId="2" borderId="11" xfId="0" applyFont="1" applyFill="1" applyBorder="1"/>
    <xf numFmtId="0" fontId="0" fillId="0" borderId="11" xfId="0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1" fontId="4" fillId="0" borderId="0" xfId="0" applyNumberFormat="1" applyFont="1" applyBorder="1" applyAlignment="1">
      <alignment horizontal="right"/>
    </xf>
    <xf numFmtId="0" fontId="3" fillId="0" borderId="0" xfId="0" applyFont="1"/>
    <xf numFmtId="0" fontId="0" fillId="0" borderId="1" xfId="0" applyBorder="1" applyAlignment="1">
      <alignment vertical="center"/>
    </xf>
    <xf numFmtId="1" fontId="4" fillId="0" borderId="0" xfId="0" applyNumberFormat="1" applyFont="1" applyBorder="1" applyAlignment="1"/>
    <xf numFmtId="0" fontId="0" fillId="0" borderId="13" xfId="0" applyBorder="1"/>
    <xf numFmtId="0" fontId="0" fillId="0" borderId="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" xfId="0" applyBorder="1" applyAlignment="1">
      <alignment vertical="center"/>
    </xf>
    <xf numFmtId="1" fontId="4" fillId="2" borderId="1" xfId="0" applyNumberFormat="1" applyFont="1" applyFill="1" applyBorder="1" applyAlignment="1">
      <alignment horizontal="right"/>
    </xf>
    <xf numFmtId="1" fontId="4" fillId="2" borderId="9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9" fillId="0" borderId="18" xfId="0" applyFont="1" applyBorder="1" applyAlignment="1">
      <alignment vertical="top" wrapText="1"/>
    </xf>
    <xf numFmtId="0" fontId="20" fillId="0" borderId="0" xfId="2" applyFont="1" applyAlignment="1">
      <alignment wrapText="1"/>
    </xf>
    <xf numFmtId="164" fontId="4" fillId="0" borderId="9" xfId="0" applyNumberFormat="1" applyFont="1" applyBorder="1" applyAlignment="1">
      <alignment horizontal="right"/>
    </xf>
    <xf numFmtId="1" fontId="4" fillId="2" borderId="4" xfId="0" applyNumberFormat="1" applyFont="1" applyFill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64" fontId="4" fillId="0" borderId="1" xfId="2" applyNumberFormat="1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5" fillId="0" borderId="0" xfId="2" applyFont="1" applyAlignment="1">
      <alignment horizontal="left" wrapText="1"/>
    </xf>
    <xf numFmtId="0" fontId="5" fillId="0" borderId="0" xfId="0" applyFont="1" applyFill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4" fillId="0" borderId="12" xfId="0" applyFont="1" applyFill="1" applyBorder="1"/>
    <xf numFmtId="0" fontId="4" fillId="0" borderId="6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6" fillId="0" borderId="1" xfId="0" applyFont="1" applyBorder="1" applyAlignment="1">
      <alignment horizontal="center" vertical="top" wrapText="1"/>
    </xf>
    <xf numFmtId="164" fontId="4" fillId="0" borderId="6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16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164" fontId="9" fillId="0" borderId="20" xfId="0" applyNumberFormat="1" applyFont="1" applyBorder="1" applyAlignment="1">
      <alignment horizontal="center" vertical="top" wrapText="1"/>
    </xf>
    <xf numFmtId="164" fontId="9" fillId="0" borderId="10" xfId="0" applyNumberFormat="1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right"/>
    </xf>
    <xf numFmtId="0" fontId="5" fillId="0" borderId="5" xfId="0" applyFont="1" applyBorder="1" applyAlignment="1">
      <alignment horizontal="center"/>
    </xf>
    <xf numFmtId="164" fontId="22" fillId="0" borderId="16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0" fillId="0" borderId="6" xfId="0" applyFont="1" applyBorder="1" applyAlignment="1">
      <alignment horizontal="left" wrapText="1"/>
    </xf>
    <xf numFmtId="0" fontId="9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0" fillId="0" borderId="26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20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6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5" fillId="0" borderId="0" xfId="2" applyFont="1" applyAlignment="1">
      <alignment horizontal="left" wrapText="1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4" fillId="0" borderId="4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5" fillId="0" borderId="26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2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10" fillId="0" borderId="10" xfId="0" applyFont="1" applyBorder="1" applyAlignment="1">
      <alignment horizontal="left" wrapText="1"/>
    </xf>
    <xf numFmtId="0" fontId="5" fillId="7" borderId="0" xfId="0" applyFont="1" applyFill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1" fontId="4" fillId="0" borderId="3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1" fontId="9" fillId="0" borderId="2" xfId="0" applyNumberFormat="1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1" fontId="9" fillId="0" borderId="2" xfId="0" applyNumberFormat="1" applyFont="1" applyBorder="1" applyAlignment="1">
      <alignment horizontal="center" wrapText="1"/>
    </xf>
    <xf numFmtId="1" fontId="9" fillId="0" borderId="9" xfId="0" applyNumberFormat="1" applyFont="1" applyBorder="1" applyAlignment="1">
      <alignment horizontal="center" wrapText="1"/>
    </xf>
    <xf numFmtId="1" fontId="0" fillId="0" borderId="21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9" fillId="0" borderId="24" xfId="0" applyFont="1" applyBorder="1" applyAlignment="1">
      <alignment horizontal="left" wrapText="1"/>
    </xf>
    <xf numFmtId="0" fontId="9" fillId="0" borderId="25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1" fontId="9" fillId="0" borderId="12" xfId="0" applyNumberFormat="1" applyFont="1" applyBorder="1" applyAlignment="1">
      <alignment horizontal="center"/>
    </xf>
    <xf numFmtId="1" fontId="9" fillId="0" borderId="16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6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1" fontId="9" fillId="0" borderId="2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2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wrapText="1"/>
    </xf>
    <xf numFmtId="0" fontId="9" fillId="0" borderId="20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8" borderId="0" xfId="0" applyFont="1" applyFill="1" applyAlignment="1">
      <alignment horizontal="center"/>
    </xf>
    <xf numFmtId="0" fontId="9" fillId="0" borderId="22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6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4" fillId="0" borderId="3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0" fontId="10" fillId="0" borderId="20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16" fillId="0" borderId="5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4" fillId="0" borderId="12" xfId="0" applyFont="1" applyBorder="1" applyAlignment="1">
      <alignment horizontal="center"/>
    </xf>
    <xf numFmtId="1" fontId="10" fillId="0" borderId="20" xfId="0" applyNumberFormat="1" applyFont="1" applyBorder="1" applyAlignment="1">
      <alignment horizontal="left" wrapText="1"/>
    </xf>
    <xf numFmtId="1" fontId="10" fillId="0" borderId="28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1" fontId="10" fillId="0" borderId="16" xfId="0" applyNumberFormat="1" applyFont="1" applyBorder="1" applyAlignment="1">
      <alignment horizontal="left" wrapText="1"/>
    </xf>
    <xf numFmtId="1" fontId="10" fillId="0" borderId="15" xfId="0" applyNumberFormat="1" applyFont="1" applyBorder="1" applyAlignment="1">
      <alignment horizontal="left" wrapText="1"/>
    </xf>
    <xf numFmtId="1" fontId="4" fillId="0" borderId="23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10" fillId="0" borderId="20" xfId="0" applyNumberFormat="1" applyFont="1" applyBorder="1" applyAlignment="1">
      <alignment horizontal="left"/>
    </xf>
    <xf numFmtId="1" fontId="10" fillId="0" borderId="27" xfId="0" applyNumberFormat="1" applyFont="1" applyBorder="1" applyAlignment="1">
      <alignment horizontal="left"/>
    </xf>
    <xf numFmtId="1" fontId="10" fillId="0" borderId="28" xfId="0" applyNumberFormat="1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1" fontId="4" fillId="0" borderId="0" xfId="0" applyNumberFormat="1" applyFont="1" applyBorder="1" applyAlignment="1">
      <alignment horizontal="left" wrapText="1"/>
    </xf>
    <xf numFmtId="0" fontId="10" fillId="0" borderId="15" xfId="0" applyFont="1" applyBorder="1" applyAlignment="1">
      <alignment horizontal="left"/>
    </xf>
    <xf numFmtId="0" fontId="4" fillId="0" borderId="12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9" fillId="0" borderId="8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44" fontId="4" fillId="0" borderId="4" xfId="1" applyFont="1" applyBorder="1" applyAlignment="1">
      <alignment horizontal="center"/>
    </xf>
    <xf numFmtId="44" fontId="4" fillId="0" borderId="21" xfId="1" applyFont="1" applyBorder="1" applyAlignment="1">
      <alignment horizontal="center"/>
    </xf>
    <xf numFmtId="44" fontId="4" fillId="0" borderId="5" xfId="1" applyFont="1" applyBorder="1" applyAlignment="1">
      <alignment horizontal="center"/>
    </xf>
  </cellXfs>
  <cellStyles count="3">
    <cellStyle name="Денежный" xfId="1" builtinId="4"/>
    <cellStyle name="Обычный" xfId="0" builtinId="0"/>
    <cellStyle name="Обычный_1d &amp; 2d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V1347"/>
  <sheetViews>
    <sheetView tabSelected="1" zoomScale="85" zoomScaleNormal="85" zoomScaleSheetLayoutView="100" workbookViewId="0">
      <selection activeCell="I21" sqref="I21"/>
    </sheetView>
  </sheetViews>
  <sheetFormatPr defaultRowHeight="14.4" x14ac:dyDescent="0.3"/>
  <cols>
    <col min="2" max="2" width="41.109375" customWidth="1"/>
    <col min="3" max="3" width="15" customWidth="1"/>
    <col min="4" max="4" width="13.6640625" customWidth="1"/>
    <col min="5" max="5" width="16.5546875" customWidth="1"/>
    <col min="6" max="6" width="15.44140625" customWidth="1"/>
    <col min="7" max="7" width="15.5546875" customWidth="1"/>
    <col min="8" max="8" width="13.6640625" customWidth="1"/>
    <col min="11" max="11" width="38.6640625" customWidth="1"/>
    <col min="12" max="12" width="10.109375" customWidth="1"/>
  </cols>
  <sheetData>
    <row r="3" spans="1:9" x14ac:dyDescent="0.3">
      <c r="A3" s="440" t="s">
        <v>0</v>
      </c>
      <c r="B3" s="440"/>
      <c r="C3" s="440"/>
      <c r="D3" s="440"/>
      <c r="E3" s="440"/>
      <c r="F3" s="440"/>
      <c r="G3" s="440"/>
      <c r="H3" s="1"/>
      <c r="I3" s="1"/>
    </row>
    <row r="4" spans="1:9" x14ac:dyDescent="0.3">
      <c r="A4" s="1"/>
      <c r="B4" s="1"/>
      <c r="C4" s="2"/>
      <c r="D4" s="1"/>
      <c r="E4" s="1"/>
      <c r="F4" s="3"/>
      <c r="G4" s="1"/>
      <c r="H4" s="1"/>
      <c r="I4" s="1"/>
    </row>
    <row r="5" spans="1:9" x14ac:dyDescent="0.3">
      <c r="A5" s="1"/>
      <c r="B5" s="1"/>
      <c r="C5" s="1"/>
      <c r="D5" s="1"/>
      <c r="E5" s="1"/>
      <c r="F5" s="3"/>
      <c r="G5" s="1"/>
      <c r="H5" s="1"/>
      <c r="I5" s="1"/>
    </row>
    <row r="6" spans="1:9" x14ac:dyDescent="0.3">
      <c r="A6" s="1" t="s">
        <v>246</v>
      </c>
      <c r="B6" s="1"/>
      <c r="C6" s="1"/>
      <c r="D6" s="1"/>
      <c r="E6" s="1"/>
      <c r="F6" s="3"/>
      <c r="G6" s="1"/>
      <c r="H6" s="1"/>
      <c r="I6" s="1"/>
    </row>
    <row r="7" spans="1:9" x14ac:dyDescent="0.3">
      <c r="A7" s="1" t="s">
        <v>1</v>
      </c>
      <c r="B7" s="1"/>
      <c r="C7" s="1"/>
      <c r="D7" s="1"/>
      <c r="E7" s="1"/>
      <c r="F7" s="3"/>
      <c r="G7" s="4"/>
      <c r="H7" s="4"/>
      <c r="I7" s="1"/>
    </row>
    <row r="8" spans="1:9" ht="29.4" x14ac:dyDescent="0.35">
      <c r="A8" s="1" t="s">
        <v>2</v>
      </c>
      <c r="B8" s="5" t="s">
        <v>2</v>
      </c>
      <c r="C8" s="38" t="s">
        <v>3</v>
      </c>
      <c r="D8" s="38" t="s">
        <v>4</v>
      </c>
      <c r="E8" s="43" t="s">
        <v>5</v>
      </c>
      <c r="F8" s="7" t="s">
        <v>6</v>
      </c>
      <c r="G8" s="8" t="s">
        <v>7</v>
      </c>
      <c r="H8" s="4"/>
      <c r="I8" s="1"/>
    </row>
    <row r="9" spans="1:9" x14ac:dyDescent="0.3">
      <c r="A9" s="1"/>
      <c r="B9" s="5" t="s">
        <v>8</v>
      </c>
      <c r="C9" s="38">
        <v>193</v>
      </c>
      <c r="D9" s="85">
        <v>24.125</v>
      </c>
      <c r="E9" s="9">
        <v>24.125</v>
      </c>
      <c r="F9" s="325">
        <v>23.954115007306847</v>
      </c>
      <c r="G9" s="9">
        <f>F9-E9</f>
        <v>-0.17088499269315349</v>
      </c>
      <c r="H9" s="4"/>
      <c r="I9" s="4"/>
    </row>
    <row r="10" spans="1:9" x14ac:dyDescent="0.3">
      <c r="A10" s="1"/>
      <c r="B10" s="5" t="s">
        <v>208</v>
      </c>
      <c r="C10" s="38">
        <v>198</v>
      </c>
      <c r="D10" s="85">
        <v>24.75</v>
      </c>
      <c r="E10" s="9">
        <v>24.75</v>
      </c>
      <c r="F10" s="325">
        <v>24.574098196605824</v>
      </c>
      <c r="G10" s="9">
        <f>F10-E10</f>
        <v>-0.17590180339417572</v>
      </c>
      <c r="H10" s="4"/>
      <c r="I10" s="4"/>
    </row>
    <row r="11" spans="1:9" x14ac:dyDescent="0.3">
      <c r="A11" s="1"/>
      <c r="B11" s="5" t="s">
        <v>9</v>
      </c>
      <c r="C11" s="38">
        <v>195</v>
      </c>
      <c r="D11" s="85">
        <v>24.375</v>
      </c>
      <c r="E11" s="9">
        <v>24.375</v>
      </c>
      <c r="F11" s="325">
        <v>24.68366541318747</v>
      </c>
      <c r="G11" s="12">
        <f>F11-E11</f>
        <v>0.30866541318746954</v>
      </c>
      <c r="H11" s="1"/>
      <c r="I11" s="1"/>
    </row>
    <row r="12" spans="1:9" x14ac:dyDescent="0.3">
      <c r="A12" s="1"/>
      <c r="B12" s="5" t="s">
        <v>10</v>
      </c>
      <c r="C12" s="38">
        <v>214</v>
      </c>
      <c r="D12" s="85">
        <v>26.75</v>
      </c>
      <c r="E12" s="9">
        <v>26.75</v>
      </c>
      <c r="F12" s="325">
        <v>26.78812138289986</v>
      </c>
      <c r="G12" s="9">
        <f>F12-E12</f>
        <v>3.8121382899859668E-2</v>
      </c>
      <c r="H12" s="1"/>
      <c r="I12" s="1"/>
    </row>
    <row r="13" spans="1:9" ht="15" thickBot="1" x14ac:dyDescent="0.35">
      <c r="A13" s="233"/>
      <c r="B13" s="118" t="s">
        <v>11</v>
      </c>
      <c r="C13" s="158">
        <v>800</v>
      </c>
      <c r="D13" s="322">
        <v>100</v>
      </c>
      <c r="E13" s="165">
        <v>100</v>
      </c>
      <c r="F13" s="339">
        <f>SUM(F9:F12)</f>
        <v>100</v>
      </c>
      <c r="G13" s="173"/>
      <c r="H13" s="117"/>
      <c r="I13" s="1"/>
    </row>
    <row r="14" spans="1:9" ht="15" customHeight="1" thickTop="1" x14ac:dyDescent="0.3">
      <c r="A14" s="376" t="s">
        <v>348</v>
      </c>
      <c r="B14" s="376"/>
      <c r="C14" s="376"/>
      <c r="D14" s="376"/>
      <c r="E14" s="376"/>
      <c r="F14" s="376"/>
      <c r="G14" s="376"/>
      <c r="H14" s="1"/>
      <c r="I14" s="1"/>
    </row>
    <row r="15" spans="1:9" x14ac:dyDescent="0.3">
      <c r="A15" s="376"/>
      <c r="B15" s="376"/>
      <c r="C15" s="376"/>
      <c r="D15" s="376"/>
      <c r="E15" s="376"/>
      <c r="F15" s="376"/>
      <c r="G15" s="376"/>
      <c r="H15" s="1"/>
      <c r="I15" s="1"/>
    </row>
    <row r="16" spans="1:9" x14ac:dyDescent="0.3">
      <c r="A16" s="376"/>
      <c r="B16" s="376"/>
      <c r="C16" s="376"/>
      <c r="D16" s="376"/>
      <c r="E16" s="376"/>
      <c r="F16" s="376"/>
      <c r="G16" s="376"/>
      <c r="H16" s="1"/>
      <c r="I16" s="1"/>
    </row>
    <row r="17" spans="1:9" x14ac:dyDescent="0.3">
      <c r="A17" s="327"/>
      <c r="B17" s="327"/>
      <c r="C17" s="327"/>
      <c r="D17" s="327"/>
      <c r="E17" s="327"/>
      <c r="F17" s="327"/>
      <c r="G17" s="327"/>
      <c r="H17" s="1"/>
      <c r="I17" s="1"/>
    </row>
    <row r="18" spans="1:9" x14ac:dyDescent="0.3">
      <c r="A18" s="321"/>
      <c r="B18" s="321"/>
      <c r="C18" s="321"/>
      <c r="D18" s="321"/>
      <c r="E18" s="321"/>
      <c r="F18" s="321"/>
      <c r="G18" s="321"/>
      <c r="H18" s="1"/>
      <c r="I18" s="1"/>
    </row>
    <row r="19" spans="1:9" x14ac:dyDescent="0.3">
      <c r="A19" s="1" t="s">
        <v>247</v>
      </c>
      <c r="B19" s="1"/>
      <c r="C19" s="1"/>
      <c r="D19" s="1"/>
      <c r="E19" s="1"/>
      <c r="F19" s="1"/>
      <c r="G19" s="3"/>
      <c r="H19" s="1"/>
      <c r="I19" s="1"/>
    </row>
    <row r="20" spans="1:9" x14ac:dyDescent="0.3">
      <c r="A20" s="1" t="s">
        <v>12</v>
      </c>
      <c r="B20" s="1"/>
      <c r="C20" s="1"/>
      <c r="D20" s="1"/>
      <c r="E20" s="1"/>
      <c r="F20" s="1"/>
      <c r="G20" s="3"/>
      <c r="H20" s="1"/>
      <c r="I20" s="1"/>
    </row>
    <row r="21" spans="1:9" ht="29.4" x14ac:dyDescent="0.35">
      <c r="A21" s="1" t="s">
        <v>2</v>
      </c>
      <c r="B21" s="5" t="s">
        <v>2</v>
      </c>
      <c r="C21" s="38" t="s">
        <v>3</v>
      </c>
      <c r="D21" s="38" t="s">
        <v>4</v>
      </c>
      <c r="E21" s="43" t="s">
        <v>5</v>
      </c>
      <c r="F21" s="7" t="s">
        <v>243</v>
      </c>
      <c r="G21" s="8" t="s">
        <v>7</v>
      </c>
      <c r="H21" s="1"/>
      <c r="I21" s="1"/>
    </row>
    <row r="22" spans="1:9" x14ac:dyDescent="0.3">
      <c r="A22" s="1"/>
      <c r="B22" s="5" t="s">
        <v>13</v>
      </c>
      <c r="C22" s="38">
        <v>157</v>
      </c>
      <c r="D22" s="85">
        <v>19.625</v>
      </c>
      <c r="E22" s="9">
        <v>19.625</v>
      </c>
      <c r="F22" s="9">
        <v>19.376579612468408</v>
      </c>
      <c r="G22" s="9">
        <f>F22-E22</f>
        <v>-0.24842038753159201</v>
      </c>
      <c r="H22" s="1"/>
      <c r="I22" s="1"/>
    </row>
    <row r="23" spans="1:9" x14ac:dyDescent="0.3">
      <c r="A23" s="1"/>
      <c r="B23" s="5" t="s">
        <v>14</v>
      </c>
      <c r="C23" s="38">
        <v>303</v>
      </c>
      <c r="D23" s="85">
        <v>37.875</v>
      </c>
      <c r="E23" s="9">
        <v>37.875</v>
      </c>
      <c r="F23" s="9">
        <v>37.652710788022276</v>
      </c>
      <c r="G23" s="9">
        <f>F23-E23</f>
        <v>-0.22228921197772422</v>
      </c>
      <c r="H23" s="1"/>
      <c r="I23" s="1"/>
    </row>
    <row r="24" spans="1:9" x14ac:dyDescent="0.3">
      <c r="A24" s="1"/>
      <c r="B24" s="5" t="s">
        <v>15</v>
      </c>
      <c r="C24" s="38">
        <v>340</v>
      </c>
      <c r="D24" s="85">
        <v>42.5</v>
      </c>
      <c r="E24" s="9">
        <v>42.5</v>
      </c>
      <c r="F24" s="9">
        <v>42.97070959950932</v>
      </c>
      <c r="G24" s="9">
        <f>F24-E24</f>
        <v>0.47070959950931979</v>
      </c>
      <c r="H24" s="1"/>
      <c r="I24" s="1"/>
    </row>
    <row r="25" spans="1:9" ht="15" thickBot="1" x14ac:dyDescent="0.35">
      <c r="A25" s="241"/>
      <c r="B25" s="118" t="s">
        <v>11</v>
      </c>
      <c r="C25" s="158">
        <v>800</v>
      </c>
      <c r="D25" s="322">
        <v>100</v>
      </c>
      <c r="E25" s="165">
        <v>100</v>
      </c>
      <c r="F25" s="165">
        <f>SUM(F22:F24)</f>
        <v>100</v>
      </c>
      <c r="G25" s="165">
        <f>F25-E25</f>
        <v>0</v>
      </c>
      <c r="H25" s="117"/>
      <c r="I25" s="1"/>
    </row>
    <row r="26" spans="1:9" ht="15" thickTop="1" x14ac:dyDescent="0.3">
      <c r="A26" s="382" t="s">
        <v>244</v>
      </c>
      <c r="B26" s="382"/>
      <c r="C26" s="382"/>
      <c r="D26" s="382"/>
      <c r="E26" s="382"/>
      <c r="F26" s="382"/>
      <c r="G26" s="382"/>
      <c r="H26" s="1"/>
      <c r="I26" s="1"/>
    </row>
    <row r="27" spans="1:9" x14ac:dyDescent="0.3">
      <c r="A27" s="383"/>
      <c r="B27" s="383"/>
      <c r="C27" s="383"/>
      <c r="D27" s="383"/>
      <c r="E27" s="383"/>
      <c r="F27" s="383"/>
      <c r="G27" s="383"/>
      <c r="H27" s="1"/>
      <c r="I27" s="1"/>
    </row>
    <row r="28" spans="1:9" x14ac:dyDescent="0.3">
      <c r="A28" s="308"/>
      <c r="B28" s="308"/>
      <c r="C28" s="308"/>
      <c r="D28" s="308"/>
      <c r="E28" s="308"/>
      <c r="F28" s="308"/>
      <c r="G28" s="308"/>
      <c r="H28" s="1"/>
      <c r="I28" s="1"/>
    </row>
    <row r="29" spans="1:9" x14ac:dyDescent="0.3">
      <c r="A29" s="308"/>
      <c r="B29" s="308"/>
      <c r="C29" s="308"/>
      <c r="D29" s="308"/>
      <c r="E29" s="308"/>
      <c r="F29" s="308"/>
      <c r="G29" s="308"/>
      <c r="H29" s="1"/>
      <c r="I29" s="1"/>
    </row>
    <row r="30" spans="1:9" x14ac:dyDescent="0.3">
      <c r="A30" s="1" t="s">
        <v>248</v>
      </c>
      <c r="B30" s="1"/>
      <c r="C30" s="1"/>
      <c r="D30" s="1"/>
      <c r="E30" s="1"/>
      <c r="F30" s="1"/>
      <c r="G30" s="3"/>
      <c r="H30" s="1"/>
      <c r="I30" s="1"/>
    </row>
    <row r="31" spans="1:9" x14ac:dyDescent="0.3">
      <c r="A31" s="1" t="s">
        <v>16</v>
      </c>
      <c r="B31" s="1"/>
      <c r="C31" s="1"/>
      <c r="D31" s="1"/>
      <c r="E31" s="1"/>
      <c r="F31" s="1"/>
      <c r="G31" s="3"/>
      <c r="H31" s="1"/>
      <c r="I31" s="1"/>
    </row>
    <row r="32" spans="1:9" ht="29.4" x14ac:dyDescent="0.35">
      <c r="A32" s="1" t="s">
        <v>2</v>
      </c>
      <c r="B32" s="5" t="s">
        <v>2</v>
      </c>
      <c r="C32" s="38" t="s">
        <v>3</v>
      </c>
      <c r="D32" s="38" t="s">
        <v>4</v>
      </c>
      <c r="E32" s="43" t="s">
        <v>5</v>
      </c>
      <c r="F32" s="7" t="s">
        <v>243</v>
      </c>
      <c r="G32" s="8" t="s">
        <v>7</v>
      </c>
      <c r="H32" s="1"/>
      <c r="I32" s="1"/>
    </row>
    <row r="33" spans="1:9" x14ac:dyDescent="0.3">
      <c r="A33" s="1"/>
      <c r="B33" s="5" t="s">
        <v>17</v>
      </c>
      <c r="C33" s="5">
        <v>157</v>
      </c>
      <c r="D33" s="85">
        <v>19.625</v>
      </c>
      <c r="E33" s="9">
        <v>19.625</v>
      </c>
      <c r="F33" s="9">
        <v>19.376579612468408</v>
      </c>
      <c r="G33" s="9">
        <f>F33-E33</f>
        <v>-0.24842038753159201</v>
      </c>
      <c r="H33" s="1"/>
      <c r="I33" s="1"/>
    </row>
    <row r="34" spans="1:9" x14ac:dyDescent="0.3">
      <c r="A34" s="1"/>
      <c r="B34" s="5" t="s">
        <v>18</v>
      </c>
      <c r="C34" s="5">
        <v>163</v>
      </c>
      <c r="D34" s="85">
        <v>20.375</v>
      </c>
      <c r="E34" s="9">
        <v>20.375</v>
      </c>
      <c r="F34" s="9">
        <v>20.538601611890858</v>
      </c>
      <c r="G34" s="9">
        <f>F34-E34</f>
        <v>0.16360161189085787</v>
      </c>
      <c r="H34" s="1"/>
      <c r="I34" s="1"/>
    </row>
    <row r="35" spans="1:9" x14ac:dyDescent="0.3">
      <c r="A35" s="1"/>
      <c r="B35" s="5" t="s">
        <v>19</v>
      </c>
      <c r="C35" s="5">
        <v>140</v>
      </c>
      <c r="D35" s="85">
        <v>17.5</v>
      </c>
      <c r="E35" s="9">
        <v>17.5</v>
      </c>
      <c r="F35" s="9">
        <v>17.114109176131414</v>
      </c>
      <c r="G35" s="9">
        <f>F35-E35</f>
        <v>-0.38589082386858564</v>
      </c>
      <c r="H35" s="1"/>
      <c r="I35" s="1"/>
    </row>
    <row r="36" spans="1:9" x14ac:dyDescent="0.3">
      <c r="A36" s="1"/>
      <c r="B36" s="5" t="s">
        <v>20</v>
      </c>
      <c r="C36" s="5">
        <v>107</v>
      </c>
      <c r="D36" s="85">
        <v>13.375</v>
      </c>
      <c r="E36" s="9">
        <v>13.375</v>
      </c>
      <c r="F36" s="9">
        <v>15.964497352098157</v>
      </c>
      <c r="G36" s="12">
        <f>F36-E36</f>
        <v>2.5894973520981566</v>
      </c>
      <c r="H36" s="1"/>
      <c r="I36" s="1"/>
    </row>
    <row r="37" spans="1:9" x14ac:dyDescent="0.3">
      <c r="A37" s="1"/>
      <c r="B37" s="5" t="s">
        <v>21</v>
      </c>
      <c r="C37" s="5">
        <v>233</v>
      </c>
      <c r="D37" s="85">
        <v>29.125</v>
      </c>
      <c r="E37" s="9">
        <v>29.125</v>
      </c>
      <c r="F37" s="9">
        <v>27.006212247411167</v>
      </c>
      <c r="G37" s="9">
        <f>F37-E37</f>
        <v>-2.1187877525888332</v>
      </c>
      <c r="H37" s="1"/>
      <c r="I37" s="1"/>
    </row>
    <row r="38" spans="1:9" ht="15" thickBot="1" x14ac:dyDescent="0.35">
      <c r="A38" s="1"/>
      <c r="B38" s="13" t="s">
        <v>11</v>
      </c>
      <c r="C38" s="13">
        <v>800</v>
      </c>
      <c r="D38" s="86">
        <f>SUM(D33:D37)</f>
        <v>100</v>
      </c>
      <c r="E38" s="14">
        <f>SUM(E33:E37)</f>
        <v>100</v>
      </c>
      <c r="F38" s="14">
        <f>SUM(F33:F37)</f>
        <v>100.00000000000001</v>
      </c>
      <c r="G38" s="117"/>
      <c r="H38" s="117"/>
      <c r="I38" s="1"/>
    </row>
    <row r="39" spans="1:9" ht="15.75" customHeight="1" thickTop="1" x14ac:dyDescent="0.3">
      <c r="A39" s="382" t="s">
        <v>244</v>
      </c>
      <c r="B39" s="382"/>
      <c r="C39" s="382"/>
      <c r="D39" s="382"/>
      <c r="E39" s="382"/>
      <c r="F39" s="382"/>
      <c r="G39" s="382"/>
      <c r="H39" s="1"/>
      <c r="I39" s="1"/>
    </row>
    <row r="40" spans="1:9" x14ac:dyDescent="0.3">
      <c r="A40" s="383"/>
      <c r="B40" s="383"/>
      <c r="C40" s="383"/>
      <c r="D40" s="383"/>
      <c r="E40" s="383"/>
      <c r="F40" s="383"/>
      <c r="G40" s="383"/>
      <c r="H40" s="1"/>
      <c r="I40" s="1"/>
    </row>
    <row r="41" spans="1:9" x14ac:dyDescent="0.3">
      <c r="A41" s="308"/>
      <c r="B41" s="308"/>
      <c r="C41" s="308"/>
      <c r="D41" s="308"/>
      <c r="E41" s="308"/>
      <c r="F41" s="308"/>
      <c r="G41" s="308"/>
      <c r="H41" s="1"/>
      <c r="I41" s="1"/>
    </row>
    <row r="42" spans="1:9" x14ac:dyDescent="0.3">
      <c r="A42" s="308"/>
      <c r="B42" s="308"/>
      <c r="C42" s="308"/>
      <c r="D42" s="308"/>
      <c r="E42" s="308"/>
      <c r="F42" s="308"/>
      <c r="G42" s="308"/>
      <c r="H42" s="1"/>
      <c r="I42" s="1"/>
    </row>
    <row r="43" spans="1:9" x14ac:dyDescent="0.3">
      <c r="A43" s="1" t="s">
        <v>249</v>
      </c>
      <c r="B43" s="1"/>
      <c r="C43" s="2"/>
      <c r="D43" s="1"/>
      <c r="E43" s="1"/>
      <c r="F43" s="1"/>
      <c r="G43" s="3"/>
      <c r="H43" s="1"/>
      <c r="I43" s="1"/>
    </row>
    <row r="44" spans="1:9" x14ac:dyDescent="0.3">
      <c r="A44" s="1" t="s">
        <v>22</v>
      </c>
      <c r="B44" s="1"/>
      <c r="C44" s="2"/>
      <c r="D44" s="1"/>
      <c r="E44" s="1"/>
      <c r="F44" s="1"/>
      <c r="G44" s="3"/>
      <c r="H44" s="1"/>
      <c r="I44" s="1"/>
    </row>
    <row r="45" spans="1:9" ht="29.4" x14ac:dyDescent="0.35">
      <c r="A45" s="1" t="s">
        <v>2</v>
      </c>
      <c r="B45" s="5" t="s">
        <v>2</v>
      </c>
      <c r="C45" s="37" t="s">
        <v>3</v>
      </c>
      <c r="D45" s="38" t="s">
        <v>4</v>
      </c>
      <c r="E45" s="43" t="s">
        <v>5</v>
      </c>
      <c r="F45" s="7" t="s">
        <v>243</v>
      </c>
      <c r="G45" s="8" t="s">
        <v>7</v>
      </c>
      <c r="H45" s="1"/>
      <c r="I45" s="1"/>
    </row>
    <row r="46" spans="1:9" x14ac:dyDescent="0.3">
      <c r="A46" s="1"/>
      <c r="B46" s="5" t="s">
        <v>23</v>
      </c>
      <c r="C46" s="37">
        <v>375</v>
      </c>
      <c r="D46" s="85">
        <v>46.875</v>
      </c>
      <c r="E46" s="9">
        <v>47.051442910915938</v>
      </c>
      <c r="F46" s="9">
        <v>46</v>
      </c>
      <c r="G46" s="9">
        <f>F46-E46</f>
        <v>-1.051442910915938</v>
      </c>
      <c r="H46" s="1"/>
      <c r="I46" s="1"/>
    </row>
    <row r="47" spans="1:9" x14ac:dyDescent="0.3">
      <c r="A47" s="1"/>
      <c r="B47" s="5" t="s">
        <v>24</v>
      </c>
      <c r="C47" s="37">
        <v>422</v>
      </c>
      <c r="D47" s="85">
        <v>52.75</v>
      </c>
      <c r="E47" s="9">
        <v>52.948557089084062</v>
      </c>
      <c r="F47" s="9">
        <v>54</v>
      </c>
      <c r="G47" s="9">
        <f>F47-E47</f>
        <v>1.051442910915938</v>
      </c>
      <c r="H47" s="1"/>
      <c r="I47" s="1"/>
    </row>
    <row r="48" spans="1:9" x14ac:dyDescent="0.3">
      <c r="A48" s="5" t="s">
        <v>25</v>
      </c>
      <c r="B48" s="5" t="s">
        <v>26</v>
      </c>
      <c r="C48" s="37">
        <v>3</v>
      </c>
      <c r="D48" s="85">
        <v>0.375</v>
      </c>
      <c r="E48" s="9">
        <f>SUM(E46:E47)</f>
        <v>100</v>
      </c>
      <c r="F48" s="9">
        <f>SUM(F46:F47)</f>
        <v>100</v>
      </c>
      <c r="G48" s="3"/>
      <c r="H48" s="1"/>
      <c r="I48" s="1"/>
    </row>
    <row r="49" spans="1:9" ht="15" thickBot="1" x14ac:dyDescent="0.35">
      <c r="A49" s="118" t="s">
        <v>11</v>
      </c>
      <c r="B49" s="118"/>
      <c r="C49" s="157">
        <v>800</v>
      </c>
      <c r="D49" s="322">
        <f>SUM(D44:D48)</f>
        <v>100</v>
      </c>
      <c r="E49" s="117"/>
      <c r="F49" s="117"/>
      <c r="G49" s="117"/>
      <c r="H49" s="117"/>
      <c r="I49" s="1"/>
    </row>
    <row r="50" spans="1:9" ht="15.75" customHeight="1" thickTop="1" x14ac:dyDescent="0.3">
      <c r="A50" s="382" t="s">
        <v>245</v>
      </c>
      <c r="B50" s="382"/>
      <c r="C50" s="382"/>
      <c r="D50" s="382"/>
      <c r="E50" s="382"/>
      <c r="F50" s="382"/>
      <c r="G50" s="382"/>
      <c r="H50" s="1"/>
      <c r="I50" s="1"/>
    </row>
    <row r="51" spans="1:9" x14ac:dyDescent="0.3">
      <c r="A51" s="383"/>
      <c r="B51" s="383"/>
      <c r="C51" s="383"/>
      <c r="D51" s="383"/>
      <c r="E51" s="383"/>
      <c r="F51" s="383"/>
      <c r="G51" s="383"/>
      <c r="H51" s="1"/>
      <c r="I51" s="1"/>
    </row>
    <row r="52" spans="1:9" x14ac:dyDescent="0.3">
      <c r="A52" s="308"/>
      <c r="B52" s="308"/>
      <c r="C52" s="308"/>
      <c r="D52" s="308"/>
      <c r="E52" s="308"/>
      <c r="F52" s="308"/>
      <c r="G52" s="308"/>
      <c r="H52" s="1"/>
      <c r="I52" s="1"/>
    </row>
    <row r="53" spans="1:9" x14ac:dyDescent="0.3">
      <c r="A53" s="1"/>
      <c r="B53" s="1"/>
      <c r="C53" s="2"/>
      <c r="D53" s="1"/>
      <c r="E53" s="1"/>
      <c r="F53" s="3"/>
      <c r="G53" s="1"/>
      <c r="H53" s="1"/>
      <c r="I53" s="1"/>
    </row>
    <row r="54" spans="1:9" x14ac:dyDescent="0.3">
      <c r="A54" s="16"/>
      <c r="B54" s="16"/>
      <c r="C54" s="16"/>
      <c r="D54" s="16"/>
      <c r="E54" s="16"/>
      <c r="F54" s="17"/>
      <c r="G54" s="16"/>
      <c r="H54" s="16"/>
      <c r="I54" s="16"/>
    </row>
    <row r="55" spans="1:9" x14ac:dyDescent="0.3">
      <c r="A55" s="2"/>
      <c r="B55" s="2"/>
      <c r="C55" s="2"/>
      <c r="D55" s="2"/>
      <c r="E55" s="2"/>
      <c r="F55" s="18"/>
      <c r="G55" s="2"/>
      <c r="H55" s="2"/>
      <c r="I55" s="2"/>
    </row>
    <row r="56" spans="1:9" x14ac:dyDescent="0.3">
      <c r="A56" s="2"/>
      <c r="B56" s="2"/>
      <c r="C56" s="2"/>
      <c r="D56" s="2"/>
      <c r="E56" s="2"/>
      <c r="F56" s="18"/>
      <c r="G56" s="2"/>
      <c r="H56" s="2"/>
      <c r="I56" s="2"/>
    </row>
    <row r="57" spans="1:9" x14ac:dyDescent="0.3">
      <c r="A57" s="388" t="s">
        <v>27</v>
      </c>
      <c r="B57" s="388"/>
      <c r="C57" s="388"/>
      <c r="D57" s="388"/>
      <c r="E57" s="388"/>
      <c r="F57" s="388"/>
      <c r="G57" s="2"/>
      <c r="H57" s="319"/>
      <c r="I57" s="319"/>
    </row>
    <row r="58" spans="1:9" x14ac:dyDescent="0.3">
      <c r="A58" s="328"/>
      <c r="B58" s="328"/>
      <c r="C58" s="328"/>
      <c r="D58" s="328"/>
      <c r="E58" s="328"/>
      <c r="F58" s="328"/>
      <c r="G58" s="2"/>
      <c r="H58" s="319"/>
      <c r="I58" s="319"/>
    </row>
    <row r="59" spans="1:9" x14ac:dyDescent="0.3">
      <c r="A59" s="328"/>
      <c r="B59" s="328"/>
      <c r="C59" s="328"/>
      <c r="D59" s="328"/>
      <c r="E59" s="328"/>
      <c r="F59" s="328"/>
      <c r="G59" s="2"/>
      <c r="H59" s="319"/>
      <c r="I59" s="319"/>
    </row>
    <row r="60" spans="1:9" x14ac:dyDescent="0.3">
      <c r="A60" s="1" t="s">
        <v>250</v>
      </c>
      <c r="B60" s="2"/>
      <c r="C60" s="2"/>
      <c r="D60" s="2"/>
      <c r="E60" s="2"/>
      <c r="F60" s="2"/>
      <c r="G60" s="2"/>
      <c r="H60" s="2"/>
      <c r="I60" s="2"/>
    </row>
    <row r="61" spans="1:9" x14ac:dyDescent="0.3">
      <c r="A61" s="10" t="s">
        <v>141</v>
      </c>
      <c r="B61" s="1"/>
      <c r="C61" s="2"/>
      <c r="D61" s="1"/>
      <c r="E61" s="1"/>
      <c r="F61" s="3"/>
      <c r="G61" s="2"/>
      <c r="H61" s="2"/>
      <c r="I61" s="2"/>
    </row>
    <row r="62" spans="1:9" ht="17.399999999999999" x14ac:dyDescent="0.3">
      <c r="A62" s="1" t="s">
        <v>2</v>
      </c>
      <c r="B62" s="5" t="s">
        <v>2</v>
      </c>
      <c r="C62" s="37" t="s">
        <v>3</v>
      </c>
      <c r="D62" s="38" t="s">
        <v>4</v>
      </c>
      <c r="E62" s="6" t="s">
        <v>5</v>
      </c>
      <c r="F62" s="31"/>
      <c r="G62" s="2"/>
      <c r="H62" s="2"/>
      <c r="I62" s="2"/>
    </row>
    <row r="63" spans="1:9" x14ac:dyDescent="0.3">
      <c r="A63" s="1"/>
      <c r="B63" s="5" t="s">
        <v>142</v>
      </c>
      <c r="C63" s="15">
        <v>529</v>
      </c>
      <c r="D63" s="82">
        <v>66.125</v>
      </c>
      <c r="E63" s="22">
        <v>66.624685138539036</v>
      </c>
      <c r="F63" s="11"/>
      <c r="G63" s="2"/>
      <c r="H63" s="2"/>
      <c r="I63" s="2"/>
    </row>
    <row r="64" spans="1:9" x14ac:dyDescent="0.3">
      <c r="A64" s="1"/>
      <c r="B64" s="5" t="s">
        <v>143</v>
      </c>
      <c r="C64" s="15">
        <v>192</v>
      </c>
      <c r="D64" s="82">
        <v>24</v>
      </c>
      <c r="E64" s="22">
        <v>24.181360201511335</v>
      </c>
      <c r="F64" s="11"/>
      <c r="G64" s="2"/>
      <c r="H64" s="2"/>
      <c r="I64" s="2"/>
    </row>
    <row r="65" spans="1:9" x14ac:dyDescent="0.3">
      <c r="A65" s="1"/>
      <c r="B65" s="5" t="s">
        <v>144</v>
      </c>
      <c r="C65" s="15">
        <v>9</v>
      </c>
      <c r="D65" s="82">
        <v>1.125</v>
      </c>
      <c r="E65" s="22">
        <v>1.1335012594458438</v>
      </c>
      <c r="F65" s="11"/>
      <c r="G65" s="2"/>
      <c r="H65" s="2"/>
      <c r="I65" s="2"/>
    </row>
    <row r="66" spans="1:9" x14ac:dyDescent="0.3">
      <c r="A66" s="1"/>
      <c r="B66" s="5" t="s">
        <v>145</v>
      </c>
      <c r="C66" s="15">
        <v>9</v>
      </c>
      <c r="D66" s="82">
        <v>1.125</v>
      </c>
      <c r="E66" s="22">
        <v>1.1335012594458438</v>
      </c>
      <c r="F66" s="11"/>
      <c r="G66" s="2"/>
      <c r="H66" s="2"/>
      <c r="I66" s="2"/>
    </row>
    <row r="67" spans="1:9" x14ac:dyDescent="0.3">
      <c r="A67" s="1"/>
      <c r="B67" s="5" t="s">
        <v>146</v>
      </c>
      <c r="C67" s="15">
        <v>21</v>
      </c>
      <c r="D67" s="82">
        <v>2.625</v>
      </c>
      <c r="E67" s="22">
        <v>2.6448362720403025</v>
      </c>
      <c r="F67" s="11"/>
      <c r="G67" s="2"/>
      <c r="H67" s="2"/>
      <c r="I67" s="2"/>
    </row>
    <row r="68" spans="1:9" x14ac:dyDescent="0.3">
      <c r="A68" s="1"/>
      <c r="B68" s="5" t="s">
        <v>43</v>
      </c>
      <c r="C68" s="15">
        <v>30</v>
      </c>
      <c r="D68" s="82">
        <v>4.25</v>
      </c>
      <c r="E68" s="22">
        <v>4.2821158690176322</v>
      </c>
      <c r="F68" s="11"/>
      <c r="G68" s="2"/>
      <c r="H68" s="2"/>
      <c r="I68" s="2"/>
    </row>
    <row r="69" spans="1:9" x14ac:dyDescent="0.3">
      <c r="A69" s="5" t="s">
        <v>25</v>
      </c>
      <c r="B69" s="5" t="s">
        <v>26</v>
      </c>
      <c r="C69" s="15">
        <v>6</v>
      </c>
      <c r="D69" s="82">
        <v>0.75</v>
      </c>
      <c r="E69" s="22">
        <f>SUM(E63:E68)</f>
        <v>100.00000000000001</v>
      </c>
      <c r="F69" s="3"/>
      <c r="G69" s="2"/>
      <c r="H69" s="2"/>
      <c r="I69" s="2"/>
    </row>
    <row r="70" spans="1:9" x14ac:dyDescent="0.3">
      <c r="A70" s="5" t="s">
        <v>11</v>
      </c>
      <c r="B70" s="5"/>
      <c r="C70" s="15">
        <v>800</v>
      </c>
      <c r="D70" s="5">
        <v>100</v>
      </c>
      <c r="E70" s="1"/>
      <c r="F70" s="3"/>
      <c r="G70" s="2"/>
      <c r="H70" s="2"/>
      <c r="I70" s="2"/>
    </row>
    <row r="71" spans="1:9" x14ac:dyDescent="0.3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3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3">
      <c r="A73" s="1" t="s">
        <v>251</v>
      </c>
      <c r="B73" s="2"/>
      <c r="C73" s="2"/>
      <c r="D73" s="2"/>
      <c r="E73" s="2"/>
      <c r="F73" s="2"/>
      <c r="G73" s="2"/>
      <c r="H73" s="2"/>
      <c r="I73" s="2"/>
    </row>
    <row r="74" spans="1:9" x14ac:dyDescent="0.3">
      <c r="A74" s="45" t="s">
        <v>155</v>
      </c>
      <c r="B74" s="45"/>
      <c r="C74" s="2"/>
      <c r="D74" s="2"/>
      <c r="E74" s="2"/>
      <c r="F74" s="2"/>
      <c r="G74" s="2"/>
      <c r="H74" s="2"/>
      <c r="I74" s="2"/>
    </row>
    <row r="75" spans="1:9" x14ac:dyDescent="0.3">
      <c r="A75" s="2" t="s">
        <v>2</v>
      </c>
      <c r="B75" s="15" t="s">
        <v>2</v>
      </c>
      <c r="C75" s="37" t="s">
        <v>3</v>
      </c>
      <c r="D75" s="37" t="s">
        <v>4</v>
      </c>
      <c r="E75" s="15" t="s">
        <v>5</v>
      </c>
      <c r="F75" s="2"/>
      <c r="G75" s="2"/>
      <c r="H75" s="2"/>
      <c r="I75" s="2"/>
    </row>
    <row r="76" spans="1:9" ht="27.75" customHeight="1" x14ac:dyDescent="0.3">
      <c r="A76" s="2"/>
      <c r="B76" s="58" t="s">
        <v>159</v>
      </c>
      <c r="C76" s="37">
        <v>385</v>
      </c>
      <c r="D76" s="83">
        <v>48.125</v>
      </c>
      <c r="E76" s="48">
        <v>53.846153846153847</v>
      </c>
      <c r="F76" s="2"/>
      <c r="G76" s="2"/>
      <c r="H76" s="2"/>
      <c r="I76" s="2"/>
    </row>
    <row r="77" spans="1:9" ht="30" customHeight="1" x14ac:dyDescent="0.3">
      <c r="A77" s="2"/>
      <c r="B77" s="58" t="s">
        <v>160</v>
      </c>
      <c r="C77" s="37">
        <v>214</v>
      </c>
      <c r="D77" s="83">
        <v>26.75</v>
      </c>
      <c r="E77" s="48">
        <v>29.93006993006993</v>
      </c>
      <c r="F77" s="2"/>
      <c r="G77" s="2"/>
      <c r="H77" s="2"/>
      <c r="I77" s="2"/>
    </row>
    <row r="78" spans="1:9" ht="28.5" customHeight="1" x14ac:dyDescent="0.3">
      <c r="A78" s="2"/>
      <c r="B78" s="134" t="s">
        <v>161</v>
      </c>
      <c r="C78" s="135">
        <v>116</v>
      </c>
      <c r="D78" s="136">
        <v>14.5</v>
      </c>
      <c r="E78" s="50">
        <v>16.223776223776223</v>
      </c>
      <c r="F78" s="2"/>
      <c r="G78" s="2"/>
      <c r="H78" s="2"/>
      <c r="I78" s="2"/>
    </row>
    <row r="79" spans="1:9" x14ac:dyDescent="0.3">
      <c r="A79" s="139" t="s">
        <v>25</v>
      </c>
      <c r="B79" s="139" t="s">
        <v>26</v>
      </c>
      <c r="C79" s="135">
        <v>85</v>
      </c>
      <c r="D79" s="136">
        <v>10.625</v>
      </c>
      <c r="E79" s="111">
        <v>100</v>
      </c>
      <c r="F79" s="84"/>
      <c r="G79" s="2"/>
      <c r="H79" s="2"/>
      <c r="I79" s="2"/>
    </row>
    <row r="80" spans="1:9" ht="15" thickBot="1" x14ac:dyDescent="0.35">
      <c r="A80" s="320" t="s">
        <v>11</v>
      </c>
      <c r="B80" s="140"/>
      <c r="C80" s="146">
        <v>800</v>
      </c>
      <c r="D80" s="152">
        <v>100</v>
      </c>
      <c r="E80" s="153"/>
      <c r="F80" s="138"/>
      <c r="G80" s="2"/>
      <c r="H80" s="2"/>
      <c r="I80" s="2"/>
    </row>
    <row r="81" spans="1:9" ht="15" thickTop="1" x14ac:dyDescent="0.3">
      <c r="A81" s="441" t="s">
        <v>150</v>
      </c>
      <c r="B81" s="442"/>
      <c r="C81" s="442"/>
      <c r="D81" s="443"/>
      <c r="E81" s="144">
        <f>(E76*5+E77*3+E78*2)/100</f>
        <v>3.9146853146853142</v>
      </c>
      <c r="F81" s="2"/>
      <c r="G81" s="2"/>
      <c r="H81" s="2"/>
      <c r="I81" s="2"/>
    </row>
    <row r="82" spans="1:9" x14ac:dyDescent="0.3">
      <c r="A82" s="2"/>
      <c r="B82" s="2"/>
      <c r="C82" s="18"/>
      <c r="D82" s="18"/>
      <c r="E82" s="2"/>
      <c r="F82" s="2"/>
      <c r="G82" s="2"/>
      <c r="H82" s="2"/>
      <c r="I82" s="2"/>
    </row>
    <row r="83" spans="1:9" x14ac:dyDescent="0.3">
      <c r="A83" s="2"/>
      <c r="B83" s="2"/>
      <c r="C83" s="18"/>
      <c r="D83" s="18"/>
      <c r="E83" s="2"/>
      <c r="F83" s="2"/>
      <c r="G83" s="2"/>
      <c r="H83" s="2"/>
      <c r="I83" s="2"/>
    </row>
    <row r="84" spans="1:9" x14ac:dyDescent="0.3">
      <c r="A84" s="1" t="s">
        <v>252</v>
      </c>
      <c r="B84" s="2"/>
      <c r="C84" s="18"/>
      <c r="D84" s="18"/>
      <c r="E84" s="2"/>
      <c r="F84" s="2"/>
      <c r="G84" s="2"/>
      <c r="H84" s="2"/>
      <c r="I84" s="2"/>
    </row>
    <row r="85" spans="1:9" x14ac:dyDescent="0.3">
      <c r="A85" s="45" t="s">
        <v>172</v>
      </c>
      <c r="B85" s="2"/>
      <c r="C85" s="18"/>
      <c r="D85" s="18"/>
      <c r="E85" s="2"/>
      <c r="F85" s="2"/>
      <c r="G85" s="2"/>
      <c r="H85" s="2"/>
      <c r="I85" s="2"/>
    </row>
    <row r="86" spans="1:9" x14ac:dyDescent="0.3">
      <c r="A86" s="2" t="s">
        <v>2</v>
      </c>
      <c r="B86" s="349" t="s">
        <v>2</v>
      </c>
      <c r="C86" s="368" t="s">
        <v>1</v>
      </c>
      <c r="D86" s="368"/>
      <c r="E86" s="368"/>
      <c r="F86" s="368"/>
      <c r="G86" s="2"/>
      <c r="H86" s="2"/>
      <c r="I86" s="2"/>
    </row>
    <row r="87" spans="1:9" ht="28.8" x14ac:dyDescent="0.3">
      <c r="A87" s="2"/>
      <c r="B87" s="350"/>
      <c r="C87" s="47" t="s">
        <v>207</v>
      </c>
      <c r="D87" s="52" t="s">
        <v>210</v>
      </c>
      <c r="E87" s="15" t="s">
        <v>209</v>
      </c>
      <c r="F87" s="15" t="s">
        <v>211</v>
      </c>
      <c r="G87" s="2"/>
      <c r="H87" s="2"/>
      <c r="I87" s="2"/>
    </row>
    <row r="88" spans="1:9" ht="29.25" customHeight="1" x14ac:dyDescent="0.3">
      <c r="A88" s="2"/>
      <c r="B88" s="58" t="s">
        <v>159</v>
      </c>
      <c r="C88" s="48">
        <v>62.827225130890049</v>
      </c>
      <c r="D88" s="48">
        <v>42.97520661157025</v>
      </c>
      <c r="E88" s="48">
        <v>51.546391752577321</v>
      </c>
      <c r="F88" s="48">
        <v>54.066985645933016</v>
      </c>
      <c r="G88" s="2"/>
      <c r="H88" s="2"/>
      <c r="I88" s="2"/>
    </row>
    <row r="89" spans="1:9" ht="29.25" customHeight="1" x14ac:dyDescent="0.3">
      <c r="A89" s="283"/>
      <c r="B89" s="282" t="s">
        <v>160</v>
      </c>
      <c r="C89" s="50">
        <v>24.607329842931936</v>
      </c>
      <c r="D89" s="50">
        <v>33.057851239669418</v>
      </c>
      <c r="E89" s="50">
        <v>27.319587628865978</v>
      </c>
      <c r="F89" s="50">
        <v>35.406698564593299</v>
      </c>
      <c r="G89" s="2"/>
      <c r="H89" s="2"/>
      <c r="I89" s="2"/>
    </row>
    <row r="90" spans="1:9" ht="30.75" customHeight="1" thickBot="1" x14ac:dyDescent="0.35">
      <c r="A90" s="155"/>
      <c r="B90" s="142" t="s">
        <v>161</v>
      </c>
      <c r="C90" s="143">
        <v>12.565445026178011</v>
      </c>
      <c r="D90" s="143">
        <v>23.966942148760332</v>
      </c>
      <c r="E90" s="143">
        <v>21.134020618556701</v>
      </c>
      <c r="F90" s="143">
        <v>10.526315789473685</v>
      </c>
      <c r="G90" s="2"/>
      <c r="H90" s="2"/>
      <c r="I90" s="2"/>
    </row>
    <row r="91" spans="1:9" ht="29.25" customHeight="1" thickTop="1" thickBot="1" x14ac:dyDescent="0.35">
      <c r="A91" s="357" t="s">
        <v>150</v>
      </c>
      <c r="B91" s="357"/>
      <c r="C91" s="141">
        <f>(C88*5+C89*3+C90*2)/100</f>
        <v>4.1308900523560217</v>
      </c>
      <c r="D91" s="141">
        <f>(D88*5+D89*3+D90*2)/100</f>
        <v>3.619834710743802</v>
      </c>
      <c r="E91" s="141">
        <f>(E88*5+E89*3+E90*2)/100</f>
        <v>3.8195876288659791</v>
      </c>
      <c r="F91" s="141">
        <f>(F88*5+F89*3+F90*2)/100</f>
        <v>3.9760765550239241</v>
      </c>
      <c r="G91" s="137"/>
      <c r="H91" s="2"/>
      <c r="I91" s="2"/>
    </row>
    <row r="92" spans="1:9" ht="15" thickTop="1" x14ac:dyDescent="0.3">
      <c r="A92" s="1" t="s">
        <v>183</v>
      </c>
      <c r="B92" s="2"/>
      <c r="C92" s="18"/>
      <c r="D92" s="18"/>
      <c r="E92" s="2"/>
      <c r="F92" s="2"/>
      <c r="G92" s="2"/>
      <c r="H92" s="2"/>
      <c r="I92" s="2"/>
    </row>
    <row r="93" spans="1:9" x14ac:dyDescent="0.3">
      <c r="A93" s="2" t="s">
        <v>184</v>
      </c>
      <c r="B93" s="2"/>
      <c r="C93" s="18"/>
      <c r="D93" s="18"/>
      <c r="E93" s="2"/>
      <c r="F93" s="2"/>
      <c r="G93" s="2"/>
      <c r="H93" s="2"/>
      <c r="I93" s="2"/>
    </row>
    <row r="94" spans="1:9" x14ac:dyDescent="0.3">
      <c r="A94" s="2"/>
      <c r="B94" s="2"/>
      <c r="C94" s="18"/>
      <c r="D94" s="18"/>
      <c r="E94" s="2"/>
      <c r="F94" s="2"/>
      <c r="G94" s="2"/>
      <c r="H94" s="2"/>
      <c r="I94" s="2"/>
    </row>
    <row r="95" spans="1:9" x14ac:dyDescent="0.3">
      <c r="A95" s="2"/>
      <c r="B95" s="2"/>
      <c r="C95" s="18"/>
      <c r="D95" s="18"/>
      <c r="E95" s="2"/>
      <c r="F95" s="2"/>
      <c r="G95" s="2"/>
      <c r="H95" s="2"/>
      <c r="I95" s="2"/>
    </row>
    <row r="96" spans="1:9" x14ac:dyDescent="0.3">
      <c r="A96" s="1" t="s">
        <v>253</v>
      </c>
      <c r="B96" s="2"/>
      <c r="C96" s="18"/>
      <c r="D96" s="18"/>
      <c r="E96" s="2"/>
      <c r="F96" s="2"/>
      <c r="G96" s="2"/>
      <c r="H96" s="2"/>
      <c r="I96" s="2"/>
    </row>
    <row r="97" spans="1:9" x14ac:dyDescent="0.3">
      <c r="A97" s="45" t="s">
        <v>155</v>
      </c>
      <c r="B97" s="2"/>
      <c r="C97" s="18"/>
      <c r="D97" s="18"/>
      <c r="E97" s="2"/>
      <c r="F97" s="2"/>
      <c r="G97" s="2"/>
      <c r="H97" s="2"/>
      <c r="I97" s="2"/>
    </row>
    <row r="98" spans="1:9" x14ac:dyDescent="0.3">
      <c r="A98" s="2" t="s">
        <v>2</v>
      </c>
      <c r="B98" s="349" t="s">
        <v>2</v>
      </c>
      <c r="C98" s="369" t="s">
        <v>151</v>
      </c>
      <c r="D98" s="384"/>
      <c r="E98" s="385"/>
      <c r="F98" s="2"/>
      <c r="G98" s="2"/>
      <c r="H98" s="2"/>
      <c r="I98" s="2"/>
    </row>
    <row r="99" spans="1:9" x14ac:dyDescent="0.3">
      <c r="A99" s="2"/>
      <c r="B99" s="350"/>
      <c r="C99" s="47" t="s">
        <v>156</v>
      </c>
      <c r="D99" s="47" t="s">
        <v>157</v>
      </c>
      <c r="E99" s="47" t="s">
        <v>158</v>
      </c>
      <c r="F99" s="2"/>
      <c r="G99" s="2"/>
      <c r="H99" s="2"/>
      <c r="I99" s="2"/>
    </row>
    <row r="100" spans="1:9" ht="28.8" x14ac:dyDescent="0.3">
      <c r="A100" s="2"/>
      <c r="B100" s="58" t="s">
        <v>159</v>
      </c>
      <c r="C100" s="48">
        <v>57.037037037037038</v>
      </c>
      <c r="D100" s="48">
        <v>59.124087591240873</v>
      </c>
      <c r="E100" s="148">
        <v>47.712418300653596</v>
      </c>
      <c r="F100" s="2"/>
      <c r="G100" s="2"/>
      <c r="H100" s="2"/>
      <c r="I100" s="2"/>
    </row>
    <row r="101" spans="1:9" ht="28.8" x14ac:dyDescent="0.3">
      <c r="A101" s="283"/>
      <c r="B101" s="282" t="s">
        <v>160</v>
      </c>
      <c r="C101" s="147">
        <v>5.1851851851851851</v>
      </c>
      <c r="D101" s="147">
        <v>22.992700729927009</v>
      </c>
      <c r="E101" s="147">
        <v>47.058823529411768</v>
      </c>
      <c r="F101" s="2"/>
      <c r="G101" s="2"/>
      <c r="H101" s="2"/>
      <c r="I101" s="2"/>
    </row>
    <row r="102" spans="1:9" ht="29.4" thickBot="1" x14ac:dyDescent="0.35">
      <c r="A102" s="155"/>
      <c r="B102" s="142" t="s">
        <v>161</v>
      </c>
      <c r="C102" s="154">
        <v>37.777777777777779</v>
      </c>
      <c r="D102" s="154">
        <v>17.883211678832115</v>
      </c>
      <c r="E102" s="242">
        <v>5.2287581699346406</v>
      </c>
      <c r="F102" s="330"/>
      <c r="G102" s="2"/>
      <c r="H102" s="2"/>
      <c r="I102" s="2"/>
    </row>
    <row r="103" spans="1:9" ht="28.5" customHeight="1" thickTop="1" thickBot="1" x14ac:dyDescent="0.35">
      <c r="A103" s="387" t="s">
        <v>150</v>
      </c>
      <c r="B103" s="387"/>
      <c r="C103" s="141">
        <f>(C100*5+C101*3+C102*2)/100</f>
        <v>3.7629629629629631</v>
      </c>
      <c r="D103" s="141">
        <f>(D100*5+D101*3+D102*2)/100</f>
        <v>4.0036496350364956</v>
      </c>
      <c r="E103" s="141">
        <f>(E100*5+E101*3+E102*2)/100</f>
        <v>3.9019607843137258</v>
      </c>
      <c r="F103" s="137"/>
      <c r="G103" s="2"/>
      <c r="H103" s="2"/>
      <c r="I103" s="2"/>
    </row>
    <row r="104" spans="1:9" ht="15" thickTop="1" x14ac:dyDescent="0.3">
      <c r="A104" s="1" t="s">
        <v>183</v>
      </c>
      <c r="B104" s="2"/>
      <c r="C104" s="18"/>
      <c r="D104" s="18"/>
      <c r="E104" s="2"/>
      <c r="F104" s="2"/>
      <c r="G104" s="2"/>
      <c r="H104" s="2"/>
      <c r="I104" s="2"/>
    </row>
    <row r="105" spans="1:9" x14ac:dyDescent="0.3">
      <c r="A105" s="2" t="s">
        <v>184</v>
      </c>
      <c r="B105" s="2"/>
      <c r="C105" s="18"/>
      <c r="D105" s="18"/>
      <c r="E105" s="2"/>
      <c r="F105" s="2"/>
      <c r="G105" s="2"/>
      <c r="H105" s="2"/>
      <c r="I105" s="2"/>
    </row>
    <row r="106" spans="1:9" x14ac:dyDescent="0.3">
      <c r="A106" s="2"/>
      <c r="B106" s="2"/>
      <c r="C106" s="18"/>
      <c r="D106" s="18"/>
      <c r="E106" s="2"/>
      <c r="F106" s="2"/>
      <c r="G106" s="2"/>
      <c r="H106" s="2"/>
      <c r="I106" s="2"/>
    </row>
    <row r="107" spans="1:9" x14ac:dyDescent="0.3">
      <c r="A107" s="2"/>
      <c r="B107" s="2"/>
      <c r="C107" s="18"/>
      <c r="D107" s="18"/>
      <c r="E107" s="2"/>
      <c r="F107" s="2"/>
      <c r="G107" s="2"/>
      <c r="H107" s="2"/>
      <c r="I107" s="2"/>
    </row>
    <row r="108" spans="1:9" x14ac:dyDescent="0.3">
      <c r="A108" s="1" t="s">
        <v>254</v>
      </c>
      <c r="B108" s="2"/>
      <c r="C108" s="18"/>
      <c r="D108" s="18"/>
      <c r="E108" s="2"/>
      <c r="F108" s="2"/>
      <c r="G108" s="2"/>
      <c r="H108" s="2"/>
      <c r="I108" s="2"/>
    </row>
    <row r="109" spans="1:9" x14ac:dyDescent="0.3">
      <c r="A109" s="45" t="s">
        <v>155</v>
      </c>
      <c r="B109" s="2"/>
      <c r="C109" s="18"/>
      <c r="D109" s="18"/>
      <c r="E109" s="2"/>
      <c r="F109" s="2"/>
      <c r="G109" s="2"/>
      <c r="H109" s="2"/>
      <c r="I109" s="2"/>
    </row>
    <row r="110" spans="1:9" x14ac:dyDescent="0.3">
      <c r="A110" s="2" t="s">
        <v>2</v>
      </c>
      <c r="B110" s="368" t="s">
        <v>2</v>
      </c>
      <c r="C110" s="368" t="s">
        <v>168</v>
      </c>
      <c r="D110" s="368"/>
      <c r="E110" s="368"/>
      <c r="F110" s="2"/>
      <c r="G110" s="2"/>
      <c r="H110" s="2"/>
      <c r="I110" s="2"/>
    </row>
    <row r="111" spans="1:9" x14ac:dyDescent="0.3">
      <c r="A111" s="2"/>
      <c r="B111" s="368"/>
      <c r="C111" s="47" t="s">
        <v>204</v>
      </c>
      <c r="D111" s="47" t="s">
        <v>205</v>
      </c>
      <c r="E111" s="47" t="s">
        <v>206</v>
      </c>
      <c r="F111" s="2"/>
      <c r="G111" s="2"/>
      <c r="H111" s="2"/>
      <c r="I111" s="2"/>
    </row>
    <row r="112" spans="1:9" ht="28.8" x14ac:dyDescent="0.3">
      <c r="A112" s="2"/>
      <c r="B112" s="58" t="s">
        <v>159</v>
      </c>
      <c r="C112" s="48">
        <v>57.451403887688983</v>
      </c>
      <c r="D112" s="48">
        <v>50.837988826815639</v>
      </c>
      <c r="E112" s="48">
        <v>39.705882352941174</v>
      </c>
      <c r="F112" s="2"/>
      <c r="G112" s="2"/>
      <c r="H112" s="2"/>
      <c r="I112" s="2"/>
    </row>
    <row r="113" spans="1:9" ht="28.8" x14ac:dyDescent="0.3">
      <c r="A113" s="283"/>
      <c r="B113" s="282" t="s">
        <v>160</v>
      </c>
      <c r="C113" s="147">
        <v>25.70194384449244</v>
      </c>
      <c r="D113" s="147">
        <v>39.106145251396647</v>
      </c>
      <c r="E113" s="50">
        <v>32.352941176470587</v>
      </c>
      <c r="F113" s="2"/>
      <c r="G113" s="2"/>
      <c r="H113" s="18"/>
      <c r="I113" s="2"/>
    </row>
    <row r="114" spans="1:9" ht="29.4" thickBot="1" x14ac:dyDescent="0.35">
      <c r="A114" s="155"/>
      <c r="B114" s="142" t="s">
        <v>161</v>
      </c>
      <c r="C114" s="143">
        <v>16.846652267818573</v>
      </c>
      <c r="D114" s="154">
        <v>10.05586592178771</v>
      </c>
      <c r="E114" s="154">
        <v>27.941176470588236</v>
      </c>
      <c r="F114" s="2"/>
      <c r="G114" s="2"/>
      <c r="H114" s="2"/>
      <c r="I114" s="2"/>
    </row>
    <row r="115" spans="1:9" ht="36" customHeight="1" thickTop="1" thickBot="1" x14ac:dyDescent="0.35">
      <c r="A115" s="357" t="s">
        <v>150</v>
      </c>
      <c r="B115" s="357"/>
      <c r="C115" s="141">
        <f>(C112*5+C113*3+C114*2)/100</f>
        <v>3.9805615550755937</v>
      </c>
      <c r="D115" s="141">
        <f>(D112*5+D113*3+D114*2)/100</f>
        <v>3.916201117318435</v>
      </c>
      <c r="E115" s="141">
        <f>(E112*5+E113*3+E114*2)/100</f>
        <v>3.5147058823529407</v>
      </c>
      <c r="F115" s="137"/>
      <c r="G115" s="155"/>
      <c r="H115" s="2"/>
      <c r="I115" s="2"/>
    </row>
    <row r="116" spans="1:9" ht="32.25" customHeight="1" thickTop="1" x14ac:dyDescent="0.3">
      <c r="A116" s="386" t="s">
        <v>234</v>
      </c>
      <c r="B116" s="386"/>
      <c r="C116" s="386"/>
      <c r="D116" s="386"/>
      <c r="E116" s="386"/>
      <c r="F116" s="386"/>
      <c r="G116" s="386"/>
      <c r="H116" s="2"/>
      <c r="I116" s="2"/>
    </row>
    <row r="117" spans="1:9" x14ac:dyDescent="0.3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3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3">
      <c r="A119" s="1" t="s">
        <v>255</v>
      </c>
      <c r="B119" s="2"/>
      <c r="C119" s="2"/>
      <c r="D119" s="2"/>
      <c r="E119" s="2"/>
      <c r="F119" s="2"/>
      <c r="G119" s="2"/>
      <c r="H119" s="2"/>
      <c r="I119" s="2"/>
    </row>
    <row r="120" spans="1:9" x14ac:dyDescent="0.3">
      <c r="A120" s="19" t="s">
        <v>28</v>
      </c>
      <c r="B120" s="1"/>
      <c r="C120" s="2"/>
      <c r="D120" s="1"/>
      <c r="E120" s="1"/>
      <c r="F120" s="3"/>
      <c r="G120" s="1"/>
      <c r="H120" s="1"/>
      <c r="I120" s="1"/>
    </row>
    <row r="121" spans="1:9" ht="28.8" x14ac:dyDescent="0.3">
      <c r="A121" s="19"/>
      <c r="B121" s="5"/>
      <c r="C121" s="20" t="s">
        <v>176</v>
      </c>
      <c r="D121" s="21"/>
      <c r="E121" s="3"/>
      <c r="F121" s="3"/>
      <c r="G121" s="1"/>
      <c r="H121" s="1"/>
      <c r="I121" s="1"/>
    </row>
    <row r="122" spans="1:9" x14ac:dyDescent="0.3">
      <c r="A122" s="19"/>
      <c r="B122" s="5" t="s">
        <v>29</v>
      </c>
      <c r="C122" s="22">
        <v>5.5</v>
      </c>
      <c r="D122" s="23"/>
      <c r="E122" s="3"/>
      <c r="F122" s="3"/>
      <c r="G122" s="1"/>
      <c r="H122" s="1"/>
      <c r="I122" s="1"/>
    </row>
    <row r="123" spans="1:9" x14ac:dyDescent="0.3">
      <c r="A123" s="19"/>
      <c r="B123" s="5" t="s">
        <v>30</v>
      </c>
      <c r="C123" s="22">
        <v>10.25</v>
      </c>
      <c r="D123" s="23"/>
      <c r="E123" s="3"/>
      <c r="F123" s="3"/>
      <c r="G123" s="1"/>
      <c r="H123" s="1"/>
      <c r="I123" s="1"/>
    </row>
    <row r="124" spans="1:9" x14ac:dyDescent="0.3">
      <c r="A124" s="1"/>
      <c r="B124" s="5" t="s">
        <v>31</v>
      </c>
      <c r="C124" s="22">
        <v>7.375</v>
      </c>
      <c r="D124" s="23"/>
      <c r="E124" s="3"/>
      <c r="F124" s="3"/>
      <c r="G124" s="1"/>
      <c r="H124" s="1"/>
      <c r="I124" s="1"/>
    </row>
    <row r="125" spans="1:9" x14ac:dyDescent="0.3">
      <c r="A125" s="1"/>
      <c r="B125" s="5" t="s">
        <v>32</v>
      </c>
      <c r="C125" s="22">
        <v>22.25</v>
      </c>
      <c r="D125" s="23"/>
      <c r="E125" s="3"/>
      <c r="F125" s="3"/>
      <c r="G125" s="1"/>
      <c r="H125" s="1"/>
      <c r="I125" s="1"/>
    </row>
    <row r="126" spans="1:9" x14ac:dyDescent="0.3">
      <c r="A126" s="1"/>
      <c r="B126" s="5" t="s">
        <v>33</v>
      </c>
      <c r="C126" s="22">
        <v>5.75</v>
      </c>
      <c r="D126" s="23"/>
      <c r="E126" s="3"/>
      <c r="F126" s="3"/>
      <c r="G126" s="1"/>
      <c r="H126" s="1"/>
      <c r="I126" s="1"/>
    </row>
    <row r="127" spans="1:9" x14ac:dyDescent="0.3">
      <c r="A127" s="1"/>
      <c r="B127" s="5" t="s">
        <v>34</v>
      </c>
      <c r="C127" s="22">
        <v>21.875</v>
      </c>
      <c r="D127" s="23"/>
      <c r="E127" s="3"/>
      <c r="F127" s="3"/>
      <c r="G127" s="1"/>
      <c r="H127" s="1"/>
      <c r="I127" s="1"/>
    </row>
    <row r="128" spans="1:9" x14ac:dyDescent="0.3">
      <c r="A128" s="1"/>
      <c r="B128" s="5" t="s">
        <v>35</v>
      </c>
      <c r="C128" s="22">
        <v>39.875</v>
      </c>
      <c r="D128" s="23"/>
      <c r="E128" s="3"/>
      <c r="F128" s="3"/>
      <c r="G128" s="1"/>
      <c r="H128" s="1"/>
      <c r="I128" s="1"/>
    </row>
    <row r="129" spans="1:9" x14ac:dyDescent="0.3">
      <c r="A129" s="1"/>
      <c r="B129" s="5" t="s">
        <v>36</v>
      </c>
      <c r="C129" s="22">
        <v>13.875</v>
      </c>
      <c r="D129" s="23"/>
      <c r="E129" s="3"/>
      <c r="F129" s="3"/>
      <c r="G129" s="1"/>
      <c r="H129" s="1"/>
      <c r="I129" s="1"/>
    </row>
    <row r="130" spans="1:9" x14ac:dyDescent="0.3">
      <c r="A130" s="1"/>
      <c r="B130" s="5" t="s">
        <v>37</v>
      </c>
      <c r="C130" s="22">
        <v>19.625</v>
      </c>
      <c r="D130" s="23"/>
      <c r="E130" s="3"/>
      <c r="F130" s="3"/>
      <c r="G130" s="1"/>
      <c r="H130" s="1"/>
      <c r="I130" s="1"/>
    </row>
    <row r="131" spans="1:9" x14ac:dyDescent="0.3">
      <c r="A131" s="1"/>
      <c r="B131" s="5" t="s">
        <v>38</v>
      </c>
      <c r="C131" s="22">
        <v>14.875</v>
      </c>
      <c r="D131" s="23"/>
      <c r="E131" s="3"/>
      <c r="F131" s="3"/>
      <c r="G131" s="1"/>
      <c r="H131" s="1"/>
      <c r="I131" s="1"/>
    </row>
    <row r="132" spans="1:9" x14ac:dyDescent="0.3">
      <c r="A132" s="1"/>
      <c r="B132" s="5" t="s">
        <v>39</v>
      </c>
      <c r="C132" s="22">
        <v>9.875</v>
      </c>
      <c r="D132" s="23"/>
      <c r="E132" s="3"/>
      <c r="F132" s="3"/>
      <c r="G132" s="1"/>
      <c r="H132" s="1"/>
      <c r="I132" s="1"/>
    </row>
    <row r="133" spans="1:9" x14ac:dyDescent="0.3">
      <c r="A133" s="1"/>
      <c r="B133" s="5" t="s">
        <v>40</v>
      </c>
      <c r="C133" s="22">
        <v>10.25</v>
      </c>
      <c r="D133" s="23"/>
      <c r="E133" s="3"/>
      <c r="F133" s="3"/>
      <c r="G133" s="1"/>
      <c r="H133" s="1"/>
      <c r="I133" s="1"/>
    </row>
    <row r="134" spans="1:9" x14ac:dyDescent="0.3">
      <c r="A134" s="1"/>
      <c r="B134" s="5" t="s">
        <v>41</v>
      </c>
      <c r="C134" s="22">
        <v>35.25</v>
      </c>
      <c r="D134" s="23"/>
      <c r="E134" s="3"/>
      <c r="F134" s="3"/>
      <c r="G134" s="1"/>
      <c r="H134" s="1"/>
      <c r="I134" s="1"/>
    </row>
    <row r="135" spans="1:9" x14ac:dyDescent="0.3">
      <c r="A135" s="1"/>
      <c r="B135" s="5" t="s">
        <v>42</v>
      </c>
      <c r="C135" s="22">
        <v>8.125</v>
      </c>
      <c r="D135" s="23"/>
      <c r="E135" s="3"/>
      <c r="F135" s="3"/>
      <c r="G135" s="1"/>
      <c r="H135" s="1"/>
      <c r="I135" s="1"/>
    </row>
    <row r="136" spans="1:9" x14ac:dyDescent="0.3">
      <c r="A136" s="1"/>
      <c r="B136" s="5" t="s">
        <v>43</v>
      </c>
      <c r="C136" s="22">
        <v>3</v>
      </c>
      <c r="D136" s="23"/>
      <c r="E136" s="3"/>
      <c r="F136" s="3"/>
      <c r="G136" s="1"/>
      <c r="H136" s="1"/>
      <c r="I136" s="1"/>
    </row>
    <row r="137" spans="1:9" ht="25.95" customHeight="1" x14ac:dyDescent="0.3">
      <c r="A137" s="1"/>
      <c r="B137" s="24" t="s">
        <v>44</v>
      </c>
      <c r="C137" s="22">
        <v>2</v>
      </c>
      <c r="D137" s="23"/>
      <c r="E137" s="3"/>
      <c r="F137" s="3"/>
      <c r="G137" s="1"/>
      <c r="H137" s="1"/>
      <c r="I137" s="1"/>
    </row>
    <row r="138" spans="1:9" x14ac:dyDescent="0.3">
      <c r="A138" s="284"/>
      <c r="B138" s="238" t="s">
        <v>45</v>
      </c>
      <c r="C138" s="93">
        <v>0.625</v>
      </c>
      <c r="D138" s="23"/>
      <c r="E138" s="3"/>
      <c r="F138" s="3"/>
      <c r="G138" s="1"/>
      <c r="H138" s="1"/>
      <c r="I138" s="1"/>
    </row>
    <row r="139" spans="1:9" ht="31.2" customHeight="1" thickBot="1" x14ac:dyDescent="0.35">
      <c r="A139" s="117"/>
      <c r="B139" s="150" t="s">
        <v>46</v>
      </c>
      <c r="C139" s="124">
        <v>0.75</v>
      </c>
      <c r="D139" s="151"/>
      <c r="E139" s="117"/>
      <c r="F139" s="3"/>
      <c r="G139" s="1"/>
      <c r="H139" s="1"/>
      <c r="I139" s="1"/>
    </row>
    <row r="140" spans="1:9" ht="13.8" customHeight="1" thickTop="1" x14ac:dyDescent="0.3">
      <c r="A140" s="1" t="s">
        <v>226</v>
      </c>
      <c r="B140" s="1"/>
      <c r="C140" s="1"/>
      <c r="D140" s="1"/>
      <c r="E140" s="1"/>
      <c r="F140" s="3"/>
      <c r="G140" s="1"/>
      <c r="H140" s="1"/>
      <c r="I140" s="1"/>
    </row>
    <row r="141" spans="1:9" ht="15" customHeight="1" x14ac:dyDescent="0.3">
      <c r="A141" s="46" t="s">
        <v>225</v>
      </c>
      <c r="B141" s="46"/>
      <c r="C141" s="46"/>
      <c r="D141" s="46"/>
      <c r="E141" s="46"/>
      <c r="F141" s="41"/>
      <c r="G141" s="1"/>
      <c r="H141" s="1"/>
      <c r="I141" s="1"/>
    </row>
    <row r="142" spans="1:9" ht="15" customHeight="1" x14ac:dyDescent="0.3">
      <c r="A142" s="46"/>
      <c r="B142" s="46"/>
      <c r="C142" s="46"/>
      <c r="D142" s="46"/>
      <c r="E142" s="46"/>
      <c r="F142" s="41"/>
      <c r="G142" s="1"/>
      <c r="H142" s="1"/>
      <c r="I142" s="1"/>
    </row>
    <row r="143" spans="1:9" ht="15" customHeight="1" x14ac:dyDescent="0.3">
      <c r="A143" s="46"/>
      <c r="B143" s="46"/>
      <c r="C143" s="46"/>
      <c r="D143" s="46"/>
      <c r="E143" s="46"/>
      <c r="F143" s="41"/>
      <c r="G143" s="1"/>
      <c r="H143" s="1"/>
      <c r="I143" s="1"/>
    </row>
    <row r="144" spans="1:9" ht="15" customHeight="1" x14ac:dyDescent="0.3">
      <c r="A144" s="1" t="s">
        <v>256</v>
      </c>
      <c r="B144" s="46"/>
      <c r="C144" s="46"/>
      <c r="D144" s="46"/>
      <c r="E144" s="46"/>
      <c r="F144" s="41"/>
      <c r="G144" s="1"/>
      <c r="H144" s="1"/>
      <c r="I144" s="1"/>
    </row>
    <row r="145" spans="1:16" ht="15" customHeight="1" x14ac:dyDescent="0.3">
      <c r="A145" s="310" t="s">
        <v>238</v>
      </c>
      <c r="G145" s="1"/>
      <c r="H145" s="1"/>
      <c r="I145" s="1"/>
    </row>
    <row r="146" spans="1:16" ht="15" customHeight="1" x14ac:dyDescent="0.3">
      <c r="B146" s="51" t="s">
        <v>2</v>
      </c>
      <c r="C146" s="263" t="s">
        <v>3</v>
      </c>
      <c r="D146" s="263" t="s">
        <v>4</v>
      </c>
      <c r="E146" s="51" t="s">
        <v>5</v>
      </c>
      <c r="G146" s="1"/>
      <c r="H146" s="1"/>
      <c r="I146" s="1"/>
    </row>
    <row r="147" spans="1:16" ht="15" customHeight="1" x14ac:dyDescent="0.3">
      <c r="A147" s="314" t="s">
        <v>64</v>
      </c>
      <c r="B147" s="51">
        <v>1</v>
      </c>
      <c r="C147" s="51">
        <v>270</v>
      </c>
      <c r="D147" s="82">
        <v>33.75</v>
      </c>
      <c r="E147" s="22">
        <v>35.064935064935064</v>
      </c>
      <c r="G147" s="1"/>
      <c r="H147" s="1"/>
      <c r="I147" s="1"/>
    </row>
    <row r="148" spans="1:16" ht="18.75" customHeight="1" x14ac:dyDescent="0.3">
      <c r="A148" s="315"/>
      <c r="B148" s="51">
        <v>2</v>
      </c>
      <c r="C148" s="51">
        <v>197</v>
      </c>
      <c r="D148" s="82">
        <v>24.625</v>
      </c>
      <c r="E148" s="22">
        <v>25.584415584415584</v>
      </c>
      <c r="G148" s="1"/>
      <c r="H148" s="1"/>
      <c r="I148" s="1"/>
    </row>
    <row r="149" spans="1:16" ht="18.75" customHeight="1" x14ac:dyDescent="0.3">
      <c r="A149" s="315"/>
      <c r="B149" s="311">
        <v>3</v>
      </c>
      <c r="C149" s="51">
        <v>175</v>
      </c>
      <c r="D149" s="82">
        <v>21.875</v>
      </c>
      <c r="E149" s="22">
        <v>22.727272727272727</v>
      </c>
      <c r="G149" s="1"/>
      <c r="H149" s="1"/>
      <c r="I149" s="1"/>
    </row>
    <row r="150" spans="1:16" x14ac:dyDescent="0.3">
      <c r="A150" s="316"/>
      <c r="B150" s="263" t="s">
        <v>147</v>
      </c>
      <c r="C150" s="51">
        <v>128</v>
      </c>
      <c r="D150" s="82">
        <v>16</v>
      </c>
      <c r="E150" s="22">
        <v>16.623376623376622</v>
      </c>
      <c r="G150" s="1"/>
      <c r="H150" s="1"/>
      <c r="I150" s="1"/>
    </row>
    <row r="151" spans="1:16" ht="15" customHeight="1" x14ac:dyDescent="0.3">
      <c r="A151" s="377" t="s">
        <v>25</v>
      </c>
      <c r="B151" s="391" t="s">
        <v>240</v>
      </c>
      <c r="C151" s="393">
        <v>6</v>
      </c>
      <c r="D151" s="395">
        <v>0.75</v>
      </c>
      <c r="E151" s="370">
        <f>SUM(E147:E150)</f>
        <v>100</v>
      </c>
      <c r="G151" s="1"/>
      <c r="H151" s="1"/>
    </row>
    <row r="152" spans="1:16" x14ac:dyDescent="0.3">
      <c r="A152" s="378"/>
      <c r="B152" s="392"/>
      <c r="C152" s="394"/>
      <c r="D152" s="396"/>
      <c r="E152" s="370"/>
      <c r="G152" s="1"/>
      <c r="H152" s="1"/>
    </row>
    <row r="153" spans="1:16" ht="15" customHeight="1" x14ac:dyDescent="0.3">
      <c r="A153" s="378"/>
      <c r="B153" s="391" t="s">
        <v>239</v>
      </c>
      <c r="C153" s="393">
        <v>20</v>
      </c>
      <c r="D153" s="395">
        <v>2.5</v>
      </c>
      <c r="E153" s="312"/>
      <c r="G153" s="1"/>
      <c r="H153" s="1"/>
    </row>
    <row r="154" spans="1:16" x14ac:dyDescent="0.3">
      <c r="A154" s="378"/>
      <c r="B154" s="392"/>
      <c r="C154" s="394"/>
      <c r="D154" s="396"/>
      <c r="E154" s="312"/>
      <c r="G154" s="1"/>
      <c r="H154" s="1"/>
    </row>
    <row r="155" spans="1:16" x14ac:dyDescent="0.3">
      <c r="A155" s="379"/>
      <c r="B155" s="166" t="s">
        <v>26</v>
      </c>
      <c r="C155" s="313">
        <v>4</v>
      </c>
      <c r="D155" s="162">
        <v>0.5</v>
      </c>
      <c r="E155" s="309"/>
      <c r="G155" s="1"/>
      <c r="H155" s="1"/>
    </row>
    <row r="156" spans="1:16" ht="15" thickBot="1" x14ac:dyDescent="0.35">
      <c r="A156" s="222" t="s">
        <v>11</v>
      </c>
      <c r="B156" s="222"/>
      <c r="C156" s="168">
        <v>800</v>
      </c>
      <c r="D156" s="168">
        <v>100</v>
      </c>
      <c r="E156" s="145"/>
      <c r="G156" s="1"/>
      <c r="H156" s="1"/>
      <c r="P156">
        <v>4.640625</v>
      </c>
    </row>
    <row r="157" spans="1:16" ht="15.6" thickTop="1" thickBot="1" x14ac:dyDescent="0.35">
      <c r="A157" s="364" t="s">
        <v>241</v>
      </c>
      <c r="B157" s="365"/>
      <c r="C157" s="365"/>
      <c r="D157" s="366"/>
      <c r="E157" s="265">
        <f>(B147*E147+B148*E148+B149*E149+4.64
*E150)/(E147+E148+E149+E150)</f>
        <v>2.315480519480519</v>
      </c>
      <c r="F157" s="145"/>
      <c r="G157" s="1"/>
      <c r="H157" s="1"/>
    </row>
    <row r="158" spans="1:16" ht="17.25" customHeight="1" thickTop="1" x14ac:dyDescent="0.3">
      <c r="F158" s="3"/>
      <c r="G158" s="1"/>
      <c r="H158" s="1"/>
    </row>
    <row r="159" spans="1:16" ht="17.25" customHeight="1" x14ac:dyDescent="0.3">
      <c r="F159" s="3"/>
      <c r="G159" s="1"/>
      <c r="H159" s="1"/>
    </row>
    <row r="160" spans="1:16" ht="17.25" customHeight="1" x14ac:dyDescent="0.3">
      <c r="A160" s="1" t="s">
        <v>257</v>
      </c>
      <c r="F160" s="3"/>
      <c r="G160" s="1"/>
      <c r="H160" s="1"/>
    </row>
    <row r="161" spans="1:8" ht="17.25" customHeight="1" x14ac:dyDescent="0.3">
      <c r="A161" s="310" t="s">
        <v>238</v>
      </c>
      <c r="F161" s="3"/>
      <c r="G161" s="1"/>
      <c r="H161" s="1"/>
    </row>
    <row r="162" spans="1:8" ht="17.25" customHeight="1" x14ac:dyDescent="0.3">
      <c r="B162" s="389" t="s">
        <v>2</v>
      </c>
      <c r="C162" s="380" t="s">
        <v>174</v>
      </c>
      <c r="D162" s="381"/>
      <c r="F162" s="3"/>
      <c r="G162" s="1"/>
      <c r="H162" s="1"/>
    </row>
    <row r="163" spans="1:8" ht="17.25" customHeight="1" x14ac:dyDescent="0.3">
      <c r="B163" s="390"/>
      <c r="C163" s="22" t="s">
        <v>222</v>
      </c>
      <c r="D163" s="22" t="s">
        <v>223</v>
      </c>
      <c r="F163" s="3"/>
      <c r="G163" s="1"/>
      <c r="H163" s="1"/>
    </row>
    <row r="164" spans="1:8" ht="17.25" customHeight="1" x14ac:dyDescent="0.3">
      <c r="B164" s="317">
        <v>1</v>
      </c>
      <c r="C164" s="59">
        <v>37.430167597765362</v>
      </c>
      <c r="D164" s="59">
        <v>33.007334963325185</v>
      </c>
      <c r="F164" s="3"/>
      <c r="G164" s="1"/>
      <c r="H164" s="1"/>
    </row>
    <row r="165" spans="1:8" ht="17.25" customHeight="1" x14ac:dyDescent="0.3">
      <c r="B165" s="317">
        <v>2</v>
      </c>
      <c r="C165" s="59">
        <v>23.743016759776538</v>
      </c>
      <c r="D165" s="59">
        <v>27.383863080684595</v>
      </c>
      <c r="F165" s="3"/>
      <c r="G165" s="1"/>
      <c r="H165" s="1"/>
    </row>
    <row r="166" spans="1:8" ht="17.25" customHeight="1" x14ac:dyDescent="0.3">
      <c r="B166" s="317">
        <v>3</v>
      </c>
      <c r="C166" s="59">
        <v>22.905027932960895</v>
      </c>
      <c r="D166" s="59">
        <v>22.493887530562347</v>
      </c>
      <c r="F166" s="3"/>
      <c r="G166" s="1"/>
      <c r="H166" s="1"/>
    </row>
    <row r="167" spans="1:8" ht="17.25" customHeight="1" thickBot="1" x14ac:dyDescent="0.35">
      <c r="A167" s="226"/>
      <c r="B167" s="318" t="s">
        <v>147</v>
      </c>
      <c r="C167" s="202">
        <v>15.921787709497206</v>
      </c>
      <c r="D167" s="202">
        <v>17.114914425427873</v>
      </c>
      <c r="F167" s="3"/>
      <c r="G167" s="1"/>
      <c r="H167" s="1"/>
    </row>
    <row r="168" spans="1:8" ht="17.25" customHeight="1" thickTop="1" thickBot="1" x14ac:dyDescent="0.35">
      <c r="A168" s="362" t="s">
        <v>241</v>
      </c>
      <c r="B168" s="363"/>
      <c r="C168" s="228">
        <f>($B164*C164+$B165*C165+$B166*C166+4.64*C167)/(C164+C165+C166+C167)</f>
        <v>2.2750837988826818</v>
      </c>
      <c r="D168" s="228">
        <f>($B164*D164+$B165*D165+$B166*D166+4.64*D167)/(D164+D165+D166+D167)</f>
        <v>2.3466992665036677</v>
      </c>
      <c r="E168" s="145"/>
      <c r="F168" s="3"/>
      <c r="G168" s="1"/>
      <c r="H168" s="1"/>
    </row>
    <row r="169" spans="1:8" ht="17.25" customHeight="1" thickTop="1" x14ac:dyDescent="0.3">
      <c r="A169" s="360" t="s">
        <v>242</v>
      </c>
      <c r="B169" s="360"/>
      <c r="C169" s="360"/>
      <c r="D169" s="360"/>
      <c r="E169" s="360"/>
      <c r="F169" s="3"/>
      <c r="G169" s="1"/>
      <c r="H169" s="1"/>
    </row>
    <row r="170" spans="1:8" ht="17.25" customHeight="1" x14ac:dyDescent="0.3">
      <c r="A170" s="361"/>
      <c r="B170" s="361"/>
      <c r="C170" s="361"/>
      <c r="D170" s="361"/>
      <c r="E170" s="361"/>
      <c r="F170" s="3"/>
      <c r="G170" s="1"/>
      <c r="H170" s="1"/>
    </row>
    <row r="171" spans="1:8" ht="17.25" customHeight="1" x14ac:dyDescent="0.3">
      <c r="F171" s="3"/>
      <c r="G171" s="1"/>
      <c r="H171" s="1"/>
    </row>
    <row r="172" spans="1:8" ht="17.25" customHeight="1" x14ac:dyDescent="0.3">
      <c r="F172" s="3"/>
      <c r="G172" s="1"/>
      <c r="H172" s="1"/>
    </row>
    <row r="173" spans="1:8" ht="17.25" customHeight="1" x14ac:dyDescent="0.3">
      <c r="A173" s="1" t="s">
        <v>258</v>
      </c>
      <c r="F173" s="3"/>
      <c r="G173" s="1"/>
      <c r="H173" s="1"/>
    </row>
    <row r="174" spans="1:8" ht="17.25" customHeight="1" x14ac:dyDescent="0.3">
      <c r="A174" s="310" t="s">
        <v>238</v>
      </c>
      <c r="F174" s="3"/>
      <c r="G174" s="1"/>
      <c r="H174" s="1"/>
    </row>
    <row r="175" spans="1:8" ht="17.25" customHeight="1" x14ac:dyDescent="0.3">
      <c r="B175" s="427" t="s">
        <v>2</v>
      </c>
      <c r="C175" s="368" t="s">
        <v>151</v>
      </c>
      <c r="D175" s="368"/>
      <c r="E175" s="368"/>
      <c r="F175" s="3"/>
      <c r="G175" s="1"/>
      <c r="H175" s="1"/>
    </row>
    <row r="176" spans="1:8" ht="17.25" customHeight="1" x14ac:dyDescent="0.3">
      <c r="B176" s="428"/>
      <c r="C176" s="47" t="s">
        <v>156</v>
      </c>
      <c r="D176" s="47" t="s">
        <v>157</v>
      </c>
      <c r="E176" s="47" t="s">
        <v>158</v>
      </c>
      <c r="F176" s="3"/>
      <c r="G176" s="1"/>
      <c r="H176" s="1"/>
    </row>
    <row r="177" spans="1:9" ht="17.25" customHeight="1" x14ac:dyDescent="0.3">
      <c r="B177" s="51">
        <v>1</v>
      </c>
      <c r="C177" s="271">
        <v>24.666666666666668</v>
      </c>
      <c r="D177" s="271">
        <v>35.395189003436428</v>
      </c>
      <c r="E177" s="271">
        <v>39.513677811550153</v>
      </c>
      <c r="F177" s="3"/>
      <c r="G177" s="1"/>
      <c r="H177" s="1"/>
    </row>
    <row r="178" spans="1:9" ht="17.25" customHeight="1" x14ac:dyDescent="0.3">
      <c r="B178" s="51">
        <v>2</v>
      </c>
      <c r="C178" s="271">
        <v>28.666666666666668</v>
      </c>
      <c r="D178" s="271">
        <v>27.491408934707902</v>
      </c>
      <c r="E178" s="271">
        <v>22.492401215805472</v>
      </c>
      <c r="F178" s="3"/>
      <c r="G178" s="1"/>
      <c r="H178" s="1"/>
    </row>
    <row r="179" spans="1:9" ht="17.25" customHeight="1" x14ac:dyDescent="0.3">
      <c r="B179" s="51">
        <v>3</v>
      </c>
      <c r="C179" s="271">
        <v>26.666666666666668</v>
      </c>
      <c r="D179" s="271">
        <v>23.711340206185568</v>
      </c>
      <c r="E179" s="271">
        <v>20.060790273556233</v>
      </c>
      <c r="F179" s="3"/>
      <c r="G179" s="1"/>
      <c r="H179" s="1"/>
    </row>
    <row r="180" spans="1:9" ht="17.25" customHeight="1" thickBot="1" x14ac:dyDescent="0.35">
      <c r="B180" s="263" t="s">
        <v>147</v>
      </c>
      <c r="C180" s="271">
        <v>20</v>
      </c>
      <c r="D180" s="271">
        <v>13.402061855670103</v>
      </c>
      <c r="E180" s="271">
        <v>17.933130699088146</v>
      </c>
      <c r="F180" s="3"/>
      <c r="G180" s="1"/>
      <c r="H180" s="1"/>
    </row>
    <row r="181" spans="1:9" ht="17.25" customHeight="1" thickTop="1" thickBot="1" x14ac:dyDescent="0.35">
      <c r="A181" s="362" t="s">
        <v>241</v>
      </c>
      <c r="B181" s="363"/>
      <c r="C181" s="228">
        <f>($B177*C177+$B178*C178+$B179*C179+4.64*C180)/(C177+C178+C179+C180)</f>
        <v>2.548</v>
      </c>
      <c r="D181" s="228">
        <f>($B177*D177+$B178*D178+$B179*D179+4.64*D180)/(D177+D178+D179+D180)</f>
        <v>2.2369759450171824</v>
      </c>
      <c r="E181" s="228">
        <f>($B177*E177+$B178*E178+$B179*E179+4.64*E180)/(E177+E178+E179+E180)</f>
        <v>2.2789057750759878</v>
      </c>
      <c r="F181" s="334"/>
      <c r="G181" s="1"/>
      <c r="H181" s="1"/>
    </row>
    <row r="182" spans="1:9" ht="17.25" customHeight="1" thickTop="1" x14ac:dyDescent="0.3">
      <c r="F182" s="3"/>
      <c r="G182" s="1"/>
      <c r="H182" s="1"/>
    </row>
    <row r="183" spans="1:9" ht="17.25" customHeight="1" x14ac:dyDescent="0.3">
      <c r="F183" s="3"/>
      <c r="G183" s="1"/>
      <c r="H183" s="1"/>
    </row>
    <row r="184" spans="1:9" x14ac:dyDescent="0.3">
      <c r="A184" s="1" t="s">
        <v>259</v>
      </c>
      <c r="B184" s="1"/>
      <c r="C184" s="2"/>
      <c r="D184" s="1"/>
      <c r="E184" s="1"/>
      <c r="F184" s="3"/>
      <c r="G184" s="1"/>
      <c r="H184" s="1"/>
    </row>
    <row r="185" spans="1:9" ht="31.5" customHeight="1" x14ac:dyDescent="0.3">
      <c r="A185" s="383" t="s">
        <v>52</v>
      </c>
      <c r="B185" s="383"/>
      <c r="C185" s="383"/>
      <c r="D185" s="383"/>
      <c r="E185" s="383"/>
      <c r="F185" s="3"/>
      <c r="G185" s="1"/>
      <c r="H185" s="1"/>
      <c r="I185" s="1"/>
    </row>
    <row r="186" spans="1:9" ht="17.399999999999999" x14ac:dyDescent="0.3">
      <c r="A186" s="1" t="s">
        <v>2</v>
      </c>
      <c r="B186" s="5" t="s">
        <v>2</v>
      </c>
      <c r="C186" s="37" t="s">
        <v>3</v>
      </c>
      <c r="D186" s="38" t="s">
        <v>4</v>
      </c>
      <c r="E186" s="43" t="s">
        <v>5</v>
      </c>
      <c r="F186" s="27"/>
      <c r="G186" s="1"/>
      <c r="H186" s="1"/>
      <c r="I186" s="1"/>
    </row>
    <row r="187" spans="1:9" x14ac:dyDescent="0.3">
      <c r="A187" s="1"/>
      <c r="B187" s="5" t="s">
        <v>48</v>
      </c>
      <c r="C187" s="37">
        <v>50</v>
      </c>
      <c r="D187" s="82">
        <v>6.25</v>
      </c>
      <c r="E187" s="22">
        <v>6.2814070351758797</v>
      </c>
      <c r="F187" s="28"/>
      <c r="G187" s="1"/>
      <c r="H187" s="1"/>
      <c r="I187" s="1"/>
    </row>
    <row r="188" spans="1:9" x14ac:dyDescent="0.3">
      <c r="A188" s="1"/>
      <c r="B188" s="5" t="s">
        <v>49</v>
      </c>
      <c r="C188" s="37">
        <v>144</v>
      </c>
      <c r="D188" s="82">
        <v>18</v>
      </c>
      <c r="E188" s="22">
        <v>18.090452261306531</v>
      </c>
      <c r="F188" s="28"/>
      <c r="G188" s="1"/>
      <c r="H188" s="1"/>
      <c r="I188" s="1"/>
    </row>
    <row r="189" spans="1:9" x14ac:dyDescent="0.3">
      <c r="A189" s="1"/>
      <c r="B189" s="5" t="s">
        <v>50</v>
      </c>
      <c r="C189" s="37">
        <v>180</v>
      </c>
      <c r="D189" s="82">
        <v>22.5</v>
      </c>
      <c r="E189" s="22">
        <v>22.613065326633166</v>
      </c>
      <c r="F189" s="28"/>
      <c r="G189" s="1"/>
      <c r="H189" s="1"/>
      <c r="I189" s="1"/>
    </row>
    <row r="190" spans="1:9" x14ac:dyDescent="0.3">
      <c r="A190" s="1"/>
      <c r="B190" s="5" t="s">
        <v>51</v>
      </c>
      <c r="C190" s="37">
        <v>417</v>
      </c>
      <c r="D190" s="82">
        <v>52.125</v>
      </c>
      <c r="E190" s="22">
        <v>52.386934673366831</v>
      </c>
      <c r="F190" s="28"/>
      <c r="G190" s="1"/>
      <c r="H190" s="1"/>
      <c r="I190" s="1"/>
    </row>
    <row r="191" spans="1:9" x14ac:dyDescent="0.3">
      <c r="A191" s="1"/>
      <c r="B191" s="5" t="s">
        <v>45</v>
      </c>
      <c r="C191" s="37">
        <v>5</v>
      </c>
      <c r="D191" s="82">
        <v>0.625</v>
      </c>
      <c r="E191" s="22">
        <v>0.62814070351758799</v>
      </c>
      <c r="F191" s="28"/>
      <c r="G191" s="1"/>
      <c r="H191" s="1"/>
      <c r="I191" s="1"/>
    </row>
    <row r="192" spans="1:9" x14ac:dyDescent="0.3">
      <c r="A192" s="5" t="s">
        <v>25</v>
      </c>
      <c r="B192" s="5" t="s">
        <v>26</v>
      </c>
      <c r="C192" s="37">
        <v>4</v>
      </c>
      <c r="D192" s="82">
        <v>0.5</v>
      </c>
      <c r="E192" s="22">
        <f>SUM(E187:E191)</f>
        <v>99.999999999999986</v>
      </c>
      <c r="F192" s="3"/>
      <c r="G192" s="1"/>
      <c r="H192" s="1"/>
      <c r="I192" s="1"/>
    </row>
    <row r="193" spans="1:9" ht="15" thickBot="1" x14ac:dyDescent="0.35">
      <c r="A193" s="118" t="s">
        <v>11</v>
      </c>
      <c r="B193" s="118"/>
      <c r="C193" s="157">
        <v>800</v>
      </c>
      <c r="D193" s="158">
        <v>100</v>
      </c>
      <c r="E193" s="159"/>
      <c r="F193" s="3"/>
      <c r="G193" s="1"/>
      <c r="H193" s="1"/>
      <c r="I193" s="1"/>
    </row>
    <row r="194" spans="1:9" ht="15.6" thickTop="1" thickBot="1" x14ac:dyDescent="0.35">
      <c r="A194" s="432" t="s">
        <v>150</v>
      </c>
      <c r="B194" s="433"/>
      <c r="C194" s="433"/>
      <c r="D194" s="434"/>
      <c r="E194" s="122">
        <f>(5*E187+4*E188+2*E189+1*E190)/99</f>
        <v>2.0341607025024109</v>
      </c>
      <c r="F194" s="11"/>
      <c r="G194" s="1"/>
      <c r="H194" s="1"/>
      <c r="I194" s="1"/>
    </row>
    <row r="195" spans="1:9" ht="15" thickTop="1" x14ac:dyDescent="0.3">
      <c r="A195" s="1"/>
      <c r="B195" s="1"/>
      <c r="C195" s="2"/>
      <c r="D195" s="1"/>
      <c r="E195" s="1"/>
      <c r="F195" s="3"/>
      <c r="G195" s="1"/>
      <c r="H195" s="1"/>
      <c r="I195" s="1"/>
    </row>
    <row r="196" spans="1:9" x14ac:dyDescent="0.3">
      <c r="A196" s="1"/>
      <c r="B196" s="1"/>
      <c r="C196" s="2"/>
      <c r="D196" s="1"/>
      <c r="E196" s="1"/>
      <c r="F196" s="3"/>
      <c r="G196" s="1"/>
      <c r="H196" s="1"/>
      <c r="I196" s="1"/>
    </row>
    <row r="197" spans="1:9" x14ac:dyDescent="0.3">
      <c r="A197" s="1" t="s">
        <v>260</v>
      </c>
      <c r="B197" s="1"/>
      <c r="C197" s="2"/>
      <c r="D197" s="1"/>
      <c r="E197" s="1"/>
      <c r="F197" s="3"/>
      <c r="G197" s="1"/>
      <c r="H197" s="1"/>
      <c r="I197" s="1"/>
    </row>
    <row r="198" spans="1:9" ht="30.75" customHeight="1" x14ac:dyDescent="0.3">
      <c r="A198" s="383" t="s">
        <v>52</v>
      </c>
      <c r="B198" s="383"/>
      <c r="C198" s="383"/>
      <c r="D198" s="383"/>
      <c r="E198" s="383"/>
      <c r="F198" s="3"/>
      <c r="G198" s="1"/>
      <c r="H198" s="1"/>
      <c r="I198" s="1"/>
    </row>
    <row r="199" spans="1:9" ht="15" customHeight="1" x14ac:dyDescent="0.3">
      <c r="A199" s="1" t="s">
        <v>2</v>
      </c>
      <c r="B199" s="355" t="s">
        <v>2</v>
      </c>
      <c r="C199" s="368" t="s">
        <v>149</v>
      </c>
      <c r="D199" s="369"/>
      <c r="E199" s="351" t="s">
        <v>173</v>
      </c>
      <c r="F199" s="354"/>
      <c r="G199" s="1"/>
      <c r="H199" s="1"/>
      <c r="I199" s="1"/>
    </row>
    <row r="200" spans="1:9" x14ac:dyDescent="0.3">
      <c r="A200" s="1"/>
      <c r="B200" s="356"/>
      <c r="C200" s="47" t="s">
        <v>199</v>
      </c>
      <c r="D200" s="64" t="s">
        <v>200</v>
      </c>
      <c r="E200" s="351"/>
      <c r="F200" s="354"/>
      <c r="G200" s="1"/>
      <c r="H200" s="1"/>
      <c r="I200" s="1"/>
    </row>
    <row r="201" spans="1:9" x14ac:dyDescent="0.3">
      <c r="A201" s="1"/>
      <c r="B201" s="5" t="s">
        <v>148</v>
      </c>
      <c r="C201" s="48">
        <v>28.571428571428573</v>
      </c>
      <c r="D201" s="65">
        <v>20.863309352517987</v>
      </c>
      <c r="E201" s="370"/>
      <c r="F201" s="3"/>
      <c r="G201" s="1"/>
      <c r="H201" s="1"/>
      <c r="I201" s="1"/>
    </row>
    <row r="202" spans="1:9" x14ac:dyDescent="0.3">
      <c r="A202" s="240"/>
      <c r="B202" s="238" t="s">
        <v>50</v>
      </c>
      <c r="C202" s="50">
        <v>24.258760107816713</v>
      </c>
      <c r="D202" s="126">
        <v>21.582733812949641</v>
      </c>
      <c r="E202" s="370"/>
      <c r="F202" s="3"/>
      <c r="G202" s="1"/>
      <c r="H202" s="1"/>
      <c r="I202" s="1"/>
    </row>
    <row r="203" spans="1:9" ht="16.5" customHeight="1" thickBot="1" x14ac:dyDescent="0.35">
      <c r="A203" s="117"/>
      <c r="B203" s="118" t="s">
        <v>51</v>
      </c>
      <c r="C203" s="143">
        <v>47.169811320754718</v>
      </c>
      <c r="D203" s="124">
        <v>57.553956834532372</v>
      </c>
      <c r="E203" s="371"/>
      <c r="F203" s="3"/>
      <c r="G203" s="1"/>
      <c r="H203" s="1"/>
      <c r="I203" s="1"/>
    </row>
    <row r="204" spans="1:9" ht="30.75" customHeight="1" thickTop="1" thickBot="1" x14ac:dyDescent="0.35">
      <c r="A204" s="357" t="s">
        <v>150</v>
      </c>
      <c r="B204" s="357"/>
      <c r="C204" s="141">
        <f>(C201*4.26+C202*2+C203)/100</f>
        <v>2.1740161725067382</v>
      </c>
      <c r="D204" s="141">
        <f>(D201*4.26+D202*2+D203)/100</f>
        <v>1.8959712230215826</v>
      </c>
      <c r="E204" s="141">
        <f>D204-C204</f>
        <v>-0.27804494948515557</v>
      </c>
      <c r="F204" s="160"/>
      <c r="G204" s="1"/>
      <c r="H204" s="1"/>
      <c r="I204" s="1"/>
    </row>
    <row r="205" spans="1:9" ht="15" thickTop="1" x14ac:dyDescent="0.3">
      <c r="A205" s="1" t="s">
        <v>162</v>
      </c>
      <c r="B205" s="1"/>
      <c r="C205" s="2"/>
      <c r="D205" s="1"/>
      <c r="E205" s="1"/>
      <c r="F205" s="3"/>
      <c r="G205" s="1"/>
      <c r="H205" s="1"/>
      <c r="I205" s="1"/>
    </row>
    <row r="206" spans="1:9" x14ac:dyDescent="0.3">
      <c r="A206" s="1"/>
      <c r="B206" s="1"/>
      <c r="C206" s="2"/>
      <c r="D206" s="1"/>
      <c r="E206" s="1"/>
      <c r="F206" s="3"/>
      <c r="G206" s="1"/>
      <c r="H206" s="1"/>
      <c r="I206" s="1"/>
    </row>
    <row r="207" spans="1:9" x14ac:dyDescent="0.3">
      <c r="A207" s="1"/>
      <c r="B207" s="1"/>
      <c r="C207" s="2"/>
      <c r="D207" s="1"/>
      <c r="E207" s="1"/>
      <c r="F207" s="3"/>
      <c r="G207" s="1"/>
      <c r="H207" s="1"/>
      <c r="I207" s="1"/>
    </row>
    <row r="208" spans="1:9" x14ac:dyDescent="0.3">
      <c r="A208" s="1" t="s">
        <v>261</v>
      </c>
      <c r="B208" s="1"/>
      <c r="C208" s="2"/>
      <c r="D208" s="1"/>
      <c r="E208" s="1"/>
      <c r="F208" s="3"/>
      <c r="G208" s="1"/>
      <c r="H208" s="1"/>
      <c r="I208" s="1"/>
    </row>
    <row r="209" spans="1:9" ht="31.5" customHeight="1" x14ac:dyDescent="0.3">
      <c r="A209" s="383" t="s">
        <v>52</v>
      </c>
      <c r="B209" s="383"/>
      <c r="C209" s="383"/>
      <c r="D209" s="383"/>
      <c r="E209" s="383"/>
      <c r="F209" s="3"/>
      <c r="G209" s="1"/>
      <c r="H209" s="1"/>
      <c r="I209" s="1"/>
    </row>
    <row r="210" spans="1:9" ht="15" customHeight="1" x14ac:dyDescent="0.3">
      <c r="A210" s="1" t="s">
        <v>2</v>
      </c>
      <c r="B210" s="355" t="s">
        <v>2</v>
      </c>
      <c r="C210" s="368" t="s">
        <v>151</v>
      </c>
      <c r="D210" s="368"/>
      <c r="E210" s="368"/>
      <c r="F210" s="351" t="s">
        <v>173</v>
      </c>
      <c r="G210" s="1"/>
      <c r="H210" s="1"/>
      <c r="I210" s="1"/>
    </row>
    <row r="211" spans="1:9" ht="17.25" customHeight="1" x14ac:dyDescent="0.3">
      <c r="A211" s="1"/>
      <c r="B211" s="356"/>
      <c r="C211" s="47" t="s">
        <v>212</v>
      </c>
      <c r="D211" s="32" t="s">
        <v>157</v>
      </c>
      <c r="E211" s="32" t="s">
        <v>158</v>
      </c>
      <c r="F211" s="351"/>
      <c r="G211" s="1"/>
      <c r="H211" s="1"/>
      <c r="I211" s="1"/>
    </row>
    <row r="212" spans="1:9" x14ac:dyDescent="0.3">
      <c r="A212" s="1"/>
      <c r="B212" s="5" t="s">
        <v>148</v>
      </c>
      <c r="C212" s="48">
        <v>38.961038961038959</v>
      </c>
      <c r="D212" s="48">
        <v>29.530201342281877</v>
      </c>
      <c r="E212" s="48">
        <v>13.569321533923304</v>
      </c>
      <c r="F212" s="352"/>
      <c r="G212" s="1"/>
      <c r="H212" s="1"/>
      <c r="I212" s="1"/>
    </row>
    <row r="213" spans="1:9" x14ac:dyDescent="0.3">
      <c r="A213" s="240"/>
      <c r="B213" s="238" t="s">
        <v>50</v>
      </c>
      <c r="C213" s="50">
        <v>27.922077922077921</v>
      </c>
      <c r="D213" s="50">
        <v>26.845637583892618</v>
      </c>
      <c r="E213" s="50">
        <v>16.814159292035399</v>
      </c>
      <c r="F213" s="352"/>
      <c r="G213" s="1"/>
      <c r="H213" s="1"/>
      <c r="I213" s="1"/>
    </row>
    <row r="214" spans="1:9" ht="15" thickBot="1" x14ac:dyDescent="0.35">
      <c r="A214" s="241"/>
      <c r="B214" s="118" t="s">
        <v>51</v>
      </c>
      <c r="C214" s="143">
        <v>33.116883116883116</v>
      </c>
      <c r="D214" s="143">
        <v>43.624161073825505</v>
      </c>
      <c r="E214" s="143">
        <v>69.616519174041301</v>
      </c>
      <c r="F214" s="353"/>
      <c r="G214" s="1"/>
      <c r="H214" s="1"/>
      <c r="I214" s="1"/>
    </row>
    <row r="215" spans="1:9" ht="28.5" customHeight="1" thickTop="1" thickBot="1" x14ac:dyDescent="0.35">
      <c r="A215" s="357" t="s">
        <v>150</v>
      </c>
      <c r="B215" s="357"/>
      <c r="C215" s="141">
        <f>(C212*4.26+C213*2+C214)/100</f>
        <v>2.5493506493506488</v>
      </c>
      <c r="D215" s="141">
        <f>(D212*4.26+D213*2+D214)/100</f>
        <v>2.2311409395973154</v>
      </c>
      <c r="E215" s="141">
        <f>(E212*4.26+E213*2+E214)/100</f>
        <v>1.6105014749262536</v>
      </c>
      <c r="F215" s="129">
        <f>E215-C215</f>
        <v>-0.93884917442439519</v>
      </c>
      <c r="G215" s="161"/>
      <c r="H215" s="1"/>
      <c r="I215" s="1"/>
    </row>
    <row r="216" spans="1:9" ht="15" thickTop="1" x14ac:dyDescent="0.3">
      <c r="A216" s="2" t="s">
        <v>190</v>
      </c>
      <c r="B216" s="1"/>
      <c r="C216" s="2"/>
      <c r="D216" s="1"/>
      <c r="E216" s="1"/>
      <c r="F216" s="3"/>
      <c r="G216" s="1"/>
      <c r="H216" s="1"/>
      <c r="I216" s="1"/>
    </row>
    <row r="217" spans="1:9" x14ac:dyDescent="0.3">
      <c r="A217" s="1"/>
      <c r="B217" s="1"/>
      <c r="C217" s="2"/>
      <c r="D217" s="1"/>
      <c r="E217" s="1"/>
      <c r="F217" s="3"/>
      <c r="G217" s="1"/>
      <c r="H217" s="1"/>
      <c r="I217" s="1"/>
    </row>
    <row r="218" spans="1:9" x14ac:dyDescent="0.3">
      <c r="A218" s="1"/>
      <c r="B218" s="1"/>
      <c r="C218" s="2"/>
      <c r="D218" s="1"/>
      <c r="E218" s="1"/>
      <c r="F218" s="3"/>
      <c r="G218" s="1"/>
      <c r="H218" s="1"/>
      <c r="I218" s="1"/>
    </row>
    <row r="219" spans="1:9" x14ac:dyDescent="0.3">
      <c r="A219" s="1" t="s">
        <v>262</v>
      </c>
      <c r="B219" s="1"/>
      <c r="C219" s="2"/>
      <c r="D219" s="1"/>
      <c r="E219" s="1"/>
      <c r="F219" s="3"/>
      <c r="G219" s="1"/>
      <c r="H219" s="1"/>
      <c r="I219" s="1"/>
    </row>
    <row r="220" spans="1:9" x14ac:dyDescent="0.3">
      <c r="A220" s="10" t="s">
        <v>53</v>
      </c>
      <c r="B220" s="1"/>
      <c r="C220" s="2"/>
      <c r="D220" s="1"/>
      <c r="E220" s="1"/>
      <c r="F220" s="3"/>
      <c r="G220" s="1"/>
      <c r="H220" s="1"/>
      <c r="I220" s="1"/>
    </row>
    <row r="221" spans="1:9" ht="17.399999999999999" x14ac:dyDescent="0.3">
      <c r="A221" s="1" t="s">
        <v>2</v>
      </c>
      <c r="B221" s="5" t="s">
        <v>2</v>
      </c>
      <c r="C221" s="37" t="s">
        <v>3</v>
      </c>
      <c r="D221" s="38" t="s">
        <v>4</v>
      </c>
      <c r="E221" s="332" t="s">
        <v>5</v>
      </c>
      <c r="F221" s="31"/>
      <c r="G221" s="1"/>
      <c r="H221" s="1"/>
      <c r="I221" s="1"/>
    </row>
    <row r="222" spans="1:9" x14ac:dyDescent="0.3">
      <c r="A222" s="1"/>
      <c r="B222" s="5" t="s">
        <v>54</v>
      </c>
      <c r="C222" s="37">
        <v>5</v>
      </c>
      <c r="D222" s="82">
        <v>0.625</v>
      </c>
      <c r="E222" s="22">
        <v>0.625</v>
      </c>
      <c r="F222" s="11"/>
      <c r="G222" s="1"/>
      <c r="H222" s="1"/>
      <c r="I222" s="1"/>
    </row>
    <row r="223" spans="1:9" x14ac:dyDescent="0.3">
      <c r="A223" s="1"/>
      <c r="B223" s="5" t="s">
        <v>55</v>
      </c>
      <c r="C223" s="37">
        <v>177</v>
      </c>
      <c r="D223" s="82">
        <v>22.125</v>
      </c>
      <c r="E223" s="22">
        <v>22.125</v>
      </c>
      <c r="F223" s="11"/>
      <c r="G223" s="1"/>
      <c r="H223" s="1"/>
      <c r="I223" s="1"/>
    </row>
    <row r="224" spans="1:9" x14ac:dyDescent="0.3">
      <c r="A224" s="1"/>
      <c r="B224" s="5" t="s">
        <v>56</v>
      </c>
      <c r="C224" s="37">
        <v>420</v>
      </c>
      <c r="D224" s="82">
        <v>52.5</v>
      </c>
      <c r="E224" s="22">
        <v>52.5</v>
      </c>
      <c r="F224" s="11"/>
      <c r="G224" s="1"/>
      <c r="H224" s="1"/>
      <c r="I224" s="1"/>
    </row>
    <row r="225" spans="1:9" x14ac:dyDescent="0.3">
      <c r="A225" s="1"/>
      <c r="B225" s="5" t="s">
        <v>57</v>
      </c>
      <c r="C225" s="37">
        <v>157</v>
      </c>
      <c r="D225" s="82">
        <v>19.625</v>
      </c>
      <c r="E225" s="22">
        <v>19.625</v>
      </c>
      <c r="F225" s="11"/>
      <c r="G225" s="1"/>
      <c r="H225" s="1"/>
      <c r="I225" s="1"/>
    </row>
    <row r="226" spans="1:9" x14ac:dyDescent="0.3">
      <c r="A226" s="1"/>
      <c r="B226" s="5" t="s">
        <v>58</v>
      </c>
      <c r="C226" s="37">
        <v>36</v>
      </c>
      <c r="D226" s="82">
        <v>4.5</v>
      </c>
      <c r="E226" s="22">
        <v>4.5</v>
      </c>
      <c r="F226" s="11"/>
      <c r="G226" s="1"/>
      <c r="H226" s="1"/>
      <c r="I226" s="1"/>
    </row>
    <row r="227" spans="1:9" x14ac:dyDescent="0.3">
      <c r="A227" s="240"/>
      <c r="B227" s="238" t="s">
        <v>45</v>
      </c>
      <c r="C227" s="135">
        <v>5</v>
      </c>
      <c r="D227" s="162">
        <v>0.625</v>
      </c>
      <c r="E227" s="93">
        <v>0.625</v>
      </c>
      <c r="F227" s="11"/>
      <c r="G227" s="1"/>
      <c r="H227" s="1"/>
      <c r="I227" s="1"/>
    </row>
    <row r="228" spans="1:9" ht="15" thickBot="1" x14ac:dyDescent="0.35">
      <c r="A228" s="117"/>
      <c r="B228" s="118" t="s">
        <v>11</v>
      </c>
      <c r="C228" s="157">
        <v>800</v>
      </c>
      <c r="D228" s="158">
        <v>100</v>
      </c>
      <c r="E228" s="173">
        <v>100</v>
      </c>
      <c r="F228" s="57"/>
      <c r="G228" s="1"/>
      <c r="H228" s="1"/>
      <c r="I228" s="1"/>
    </row>
    <row r="229" spans="1:9" ht="15" customHeight="1" thickTop="1" thickBot="1" x14ac:dyDescent="0.35">
      <c r="A229" s="373" t="s">
        <v>59</v>
      </c>
      <c r="B229" s="374"/>
      <c r="C229" s="374"/>
      <c r="D229" s="375"/>
      <c r="E229" s="190">
        <f>(E222*5+E223*4+E224*3+E225*2+E226*1)/99</f>
        <v>2.9583333333333335</v>
      </c>
      <c r="F229" s="160"/>
      <c r="G229" s="1"/>
      <c r="H229" s="1"/>
      <c r="I229" s="1"/>
    </row>
    <row r="230" spans="1:9" ht="15" thickTop="1" x14ac:dyDescent="0.3">
      <c r="A230" s="1"/>
      <c r="B230" s="1"/>
      <c r="C230" s="2"/>
      <c r="D230" s="1"/>
      <c r="E230" s="30"/>
      <c r="F230" s="3"/>
      <c r="G230" s="1"/>
      <c r="H230" s="1"/>
      <c r="I230" s="1"/>
    </row>
    <row r="231" spans="1:9" x14ac:dyDescent="0.3">
      <c r="A231" s="1"/>
      <c r="B231" s="1"/>
      <c r="C231" s="2"/>
      <c r="D231" s="1"/>
      <c r="E231" s="30"/>
      <c r="F231" s="3"/>
      <c r="G231" s="1"/>
      <c r="H231" s="1"/>
      <c r="I231" s="1"/>
    </row>
    <row r="232" spans="1:9" x14ac:dyDescent="0.3">
      <c r="A232" s="1" t="s">
        <v>263</v>
      </c>
      <c r="B232" s="1"/>
      <c r="C232" s="2"/>
      <c r="D232" s="1"/>
      <c r="E232" s="1"/>
      <c r="F232" s="3"/>
      <c r="G232" s="1"/>
      <c r="H232" s="1"/>
      <c r="I232" s="1"/>
    </row>
    <row r="233" spans="1:9" x14ac:dyDescent="0.3">
      <c r="A233" s="10" t="s">
        <v>53</v>
      </c>
      <c r="B233" s="1"/>
      <c r="C233" s="2"/>
      <c r="D233" s="1"/>
      <c r="E233" s="1"/>
      <c r="F233" s="3"/>
      <c r="G233" s="1"/>
      <c r="H233" s="1"/>
      <c r="I233" s="1"/>
    </row>
    <row r="234" spans="1:9" ht="27.75" customHeight="1" x14ac:dyDescent="0.3">
      <c r="A234" s="1" t="s">
        <v>2</v>
      </c>
      <c r="B234" s="355" t="s">
        <v>2</v>
      </c>
      <c r="C234" s="372" t="s">
        <v>154</v>
      </c>
      <c r="D234" s="372"/>
      <c r="E234" s="372"/>
      <c r="F234" s="351" t="s">
        <v>173</v>
      </c>
      <c r="G234" s="1"/>
      <c r="H234" s="1"/>
      <c r="I234" s="1"/>
    </row>
    <row r="235" spans="1:9" ht="27.75" customHeight="1" x14ac:dyDescent="0.3">
      <c r="A235" s="1"/>
      <c r="B235" s="356"/>
      <c r="C235" s="52" t="s">
        <v>164</v>
      </c>
      <c r="D235" s="20" t="s">
        <v>165</v>
      </c>
      <c r="E235" s="32" t="s">
        <v>166</v>
      </c>
      <c r="F235" s="351"/>
      <c r="G235" s="1"/>
      <c r="H235" s="1"/>
      <c r="I235" s="1"/>
    </row>
    <row r="236" spans="1:9" x14ac:dyDescent="0.3">
      <c r="A236" s="1"/>
      <c r="B236" s="5" t="s">
        <v>152</v>
      </c>
      <c r="C236" s="22">
        <v>65.284974093264253</v>
      </c>
      <c r="D236" s="22">
        <v>17.318435754189945</v>
      </c>
      <c r="E236" s="22">
        <v>5.7971014492753623</v>
      </c>
      <c r="F236" s="352"/>
      <c r="G236" s="1"/>
      <c r="H236" s="1"/>
      <c r="I236" s="1"/>
    </row>
    <row r="237" spans="1:9" x14ac:dyDescent="0.3">
      <c r="A237" s="240"/>
      <c r="B237" s="238" t="s">
        <v>56</v>
      </c>
      <c r="C237" s="93">
        <v>33.160621761658028</v>
      </c>
      <c r="D237" s="93">
        <v>68.715083798882688</v>
      </c>
      <c r="E237" s="93">
        <v>54.347826086956523</v>
      </c>
      <c r="F237" s="352"/>
      <c r="G237" s="1"/>
      <c r="H237" s="1"/>
      <c r="I237" s="1"/>
    </row>
    <row r="238" spans="1:9" ht="15" thickBot="1" x14ac:dyDescent="0.35">
      <c r="A238" s="117"/>
      <c r="B238" s="118" t="s">
        <v>153</v>
      </c>
      <c r="C238" s="124">
        <v>1.5544041450777202</v>
      </c>
      <c r="D238" s="124">
        <v>13.966480446927374</v>
      </c>
      <c r="E238" s="124">
        <v>39.855072463768117</v>
      </c>
      <c r="F238" s="353"/>
      <c r="G238" s="1"/>
      <c r="H238" s="1"/>
      <c r="I238" s="1"/>
    </row>
    <row r="239" spans="1:9" ht="30.75" customHeight="1" thickTop="1" thickBot="1" x14ac:dyDescent="0.35">
      <c r="A239" s="357" t="s">
        <v>150</v>
      </c>
      <c r="B239" s="431"/>
      <c r="C239" s="141">
        <f>(C236*4.03+C237*3+C238*1.82)/100</f>
        <v>3.6540932642487052</v>
      </c>
      <c r="D239" s="141">
        <f>(D236*4.03+D237*3+D238*1.82)/100</f>
        <v>3.0135754189944133</v>
      </c>
      <c r="E239" s="141">
        <f>(E236*4.03+E237*3+E238*1.82)/100</f>
        <v>2.5894202898550724</v>
      </c>
      <c r="F239" s="129">
        <f>C239-E239</f>
        <v>1.0646729743936327</v>
      </c>
      <c r="G239" s="161"/>
      <c r="H239" s="1"/>
      <c r="I239" s="1"/>
    </row>
    <row r="240" spans="1:9" ht="15" thickTop="1" x14ac:dyDescent="0.3">
      <c r="A240" s="1" t="s">
        <v>163</v>
      </c>
      <c r="B240" s="1"/>
      <c r="C240" s="2"/>
      <c r="D240" s="1"/>
      <c r="E240" s="1"/>
      <c r="F240" s="3"/>
      <c r="G240" s="1"/>
      <c r="H240" s="1"/>
      <c r="I240" s="1"/>
    </row>
    <row r="241" spans="1:9" x14ac:dyDescent="0.3">
      <c r="A241" s="1"/>
      <c r="B241" s="1"/>
      <c r="C241" s="2"/>
      <c r="D241" s="1"/>
      <c r="E241" s="1"/>
      <c r="F241" s="3"/>
      <c r="G241" s="240"/>
      <c r="H241" s="1"/>
      <c r="I241" s="1"/>
    </row>
    <row r="242" spans="1:9" x14ac:dyDescent="0.3">
      <c r="A242" s="1"/>
      <c r="B242" s="1"/>
      <c r="C242" s="2"/>
      <c r="D242" s="1"/>
      <c r="E242" s="1"/>
      <c r="F242" s="3"/>
      <c r="G242" s="1"/>
      <c r="H242" s="1"/>
      <c r="I242" s="1"/>
    </row>
    <row r="243" spans="1:9" x14ac:dyDescent="0.3">
      <c r="A243" s="1" t="s">
        <v>264</v>
      </c>
      <c r="B243" s="1"/>
      <c r="C243" s="2"/>
      <c r="D243" s="1"/>
      <c r="E243" s="1"/>
      <c r="F243" s="3"/>
      <c r="G243" s="1"/>
      <c r="H243" s="1"/>
      <c r="I243" s="1"/>
    </row>
    <row r="244" spans="1:9" x14ac:dyDescent="0.3">
      <c r="A244" s="10" t="s">
        <v>60</v>
      </c>
      <c r="B244" s="1"/>
      <c r="C244" s="2"/>
      <c r="D244" s="1"/>
      <c r="E244" s="1"/>
      <c r="F244" s="3"/>
      <c r="G244" s="1"/>
      <c r="H244" s="1"/>
      <c r="I244" s="1"/>
    </row>
    <row r="245" spans="1:9" x14ac:dyDescent="0.3">
      <c r="A245" s="240" t="s">
        <v>2</v>
      </c>
      <c r="B245" s="245" t="s">
        <v>2</v>
      </c>
      <c r="C245" s="37" t="s">
        <v>3</v>
      </c>
      <c r="D245" s="38" t="s">
        <v>4</v>
      </c>
      <c r="E245" s="5" t="s">
        <v>5</v>
      </c>
      <c r="G245" s="1"/>
      <c r="H245" s="1"/>
      <c r="I245" s="1"/>
    </row>
    <row r="246" spans="1:9" x14ac:dyDescent="0.3">
      <c r="A246" s="240"/>
      <c r="B246" s="245" t="s">
        <v>54</v>
      </c>
      <c r="C246" s="15">
        <v>56</v>
      </c>
      <c r="D246" s="38">
        <v>7</v>
      </c>
      <c r="E246" s="32">
        <v>7</v>
      </c>
      <c r="G246" s="1"/>
      <c r="H246" s="1"/>
      <c r="I246" s="1"/>
    </row>
    <row r="247" spans="1:9" x14ac:dyDescent="0.3">
      <c r="A247" s="240"/>
      <c r="B247" s="245" t="s">
        <v>55</v>
      </c>
      <c r="C247" s="15">
        <v>327</v>
      </c>
      <c r="D247" s="82">
        <v>40.875</v>
      </c>
      <c r="E247" s="22">
        <v>40.875</v>
      </c>
      <c r="G247" s="1"/>
      <c r="H247" s="1"/>
      <c r="I247" s="1"/>
    </row>
    <row r="248" spans="1:9" x14ac:dyDescent="0.3">
      <c r="A248" s="240"/>
      <c r="B248" s="245" t="s">
        <v>56</v>
      </c>
      <c r="C248" s="15">
        <v>322</v>
      </c>
      <c r="D248" s="82">
        <v>40.25</v>
      </c>
      <c r="E248" s="22">
        <v>40.25</v>
      </c>
      <c r="G248" s="1"/>
      <c r="H248" s="1"/>
      <c r="I248" s="1"/>
    </row>
    <row r="249" spans="1:9" x14ac:dyDescent="0.3">
      <c r="A249" s="240"/>
      <c r="B249" s="245" t="s">
        <v>57</v>
      </c>
      <c r="C249" s="15">
        <v>83</v>
      </c>
      <c r="D249" s="82">
        <v>10.375</v>
      </c>
      <c r="E249" s="22">
        <v>10.375</v>
      </c>
      <c r="G249" s="1"/>
      <c r="H249" s="1"/>
      <c r="I249" s="1"/>
    </row>
    <row r="250" spans="1:9" x14ac:dyDescent="0.3">
      <c r="A250" s="101"/>
      <c r="B250" s="5" t="s">
        <v>58</v>
      </c>
      <c r="C250" s="15">
        <v>12</v>
      </c>
      <c r="D250" s="82">
        <v>1.5</v>
      </c>
      <c r="E250" s="22">
        <v>1.5</v>
      </c>
      <c r="G250" s="1"/>
      <c r="H250" s="1"/>
      <c r="I250" s="1"/>
    </row>
    <row r="251" spans="1:9" ht="15" thickBot="1" x14ac:dyDescent="0.35">
      <c r="A251" s="331"/>
      <c r="B251" s="233" t="s">
        <v>11</v>
      </c>
      <c r="C251" s="119">
        <v>800</v>
      </c>
      <c r="D251" s="118">
        <v>100</v>
      </c>
      <c r="E251" s="120">
        <v>100</v>
      </c>
      <c r="F251" s="3"/>
      <c r="G251" s="1"/>
      <c r="H251" s="1"/>
      <c r="I251" s="1"/>
    </row>
    <row r="252" spans="1:9" ht="15" customHeight="1" thickTop="1" thickBot="1" x14ac:dyDescent="0.35">
      <c r="A252" s="164" t="s">
        <v>59</v>
      </c>
      <c r="B252" s="133"/>
      <c r="C252" s="133"/>
      <c r="D252" s="133"/>
      <c r="E252" s="129">
        <f>(E246*5+E247*4+E248*3+E249*2+E250*1)/100</f>
        <v>3.415</v>
      </c>
      <c r="F252" s="3"/>
      <c r="G252" s="1"/>
      <c r="H252" s="1"/>
      <c r="I252" s="1"/>
    </row>
    <row r="253" spans="1:9" ht="15" customHeight="1" thickTop="1" x14ac:dyDescent="0.3">
      <c r="A253" s="56"/>
      <c r="B253" s="56"/>
      <c r="C253" s="56"/>
      <c r="D253" s="56"/>
      <c r="E253" s="30"/>
      <c r="F253" s="3"/>
      <c r="G253" s="1"/>
      <c r="H253" s="1"/>
      <c r="I253" s="1"/>
    </row>
    <row r="254" spans="1:9" ht="15" customHeight="1" x14ac:dyDescent="0.3">
      <c r="A254" s="56"/>
      <c r="B254" s="56"/>
      <c r="C254" s="56"/>
      <c r="D254" s="56"/>
      <c r="E254" s="30"/>
      <c r="F254" s="3"/>
      <c r="G254" s="1"/>
      <c r="H254" s="1"/>
      <c r="I254" s="1"/>
    </row>
    <row r="255" spans="1:9" ht="15" customHeight="1" x14ac:dyDescent="0.3">
      <c r="A255" s="1" t="s">
        <v>265</v>
      </c>
      <c r="B255" s="73"/>
      <c r="C255" s="71"/>
      <c r="D255" s="71"/>
      <c r="E255" s="4"/>
      <c r="F255" s="3"/>
      <c r="G255" s="1"/>
      <c r="H255" s="1"/>
      <c r="I255" s="1"/>
    </row>
    <row r="256" spans="1:9" ht="15" customHeight="1" x14ac:dyDescent="0.3">
      <c r="A256" s="10" t="s">
        <v>60</v>
      </c>
      <c r="B256" s="73"/>
      <c r="C256" s="72"/>
      <c r="D256" s="72"/>
      <c r="E256" s="4"/>
      <c r="F256" s="3"/>
      <c r="G256" s="1"/>
      <c r="H256" s="1"/>
      <c r="I256" s="1"/>
    </row>
    <row r="257" spans="1:9" ht="15" customHeight="1" x14ac:dyDescent="0.3">
      <c r="A257" s="72"/>
      <c r="B257" s="438" t="s">
        <v>2</v>
      </c>
      <c r="C257" s="367" t="s">
        <v>174</v>
      </c>
      <c r="D257" s="367"/>
      <c r="E257" s="351" t="s">
        <v>173</v>
      </c>
      <c r="F257" s="3"/>
      <c r="G257" s="1"/>
      <c r="H257" s="1"/>
      <c r="I257" s="1"/>
    </row>
    <row r="258" spans="1:9" ht="15" customHeight="1" x14ac:dyDescent="0.3">
      <c r="A258" s="72"/>
      <c r="B258" s="439"/>
      <c r="C258" s="76" t="s">
        <v>199</v>
      </c>
      <c r="D258" s="76" t="s">
        <v>200</v>
      </c>
      <c r="E258" s="351"/>
      <c r="F258" s="3"/>
      <c r="G258" s="1"/>
      <c r="H258" s="1"/>
      <c r="I258" s="1"/>
    </row>
    <row r="259" spans="1:9" ht="15" customHeight="1" x14ac:dyDescent="0.3">
      <c r="A259" s="72"/>
      <c r="B259" s="61" t="s">
        <v>152</v>
      </c>
      <c r="C259" s="22">
        <v>54.133333333333333</v>
      </c>
      <c r="D259" s="22">
        <v>42.417061611374407</v>
      </c>
      <c r="E259" s="435"/>
      <c r="F259" s="3"/>
      <c r="G259" s="1"/>
      <c r="H259" s="1"/>
      <c r="I259" s="1"/>
    </row>
    <row r="260" spans="1:9" ht="15" customHeight="1" x14ac:dyDescent="0.3">
      <c r="A260" s="290"/>
      <c r="B260" s="285" t="s">
        <v>56</v>
      </c>
      <c r="C260" s="93">
        <v>34.4</v>
      </c>
      <c r="D260" s="93">
        <v>45.260663507109008</v>
      </c>
      <c r="E260" s="435"/>
      <c r="F260" s="3"/>
      <c r="G260" s="1"/>
      <c r="H260" s="1"/>
      <c r="I260" s="1"/>
    </row>
    <row r="261" spans="1:9" ht="15" customHeight="1" thickBot="1" x14ac:dyDescent="0.35">
      <c r="A261" s="340"/>
      <c r="B261" s="174" t="s">
        <v>153</v>
      </c>
      <c r="C261" s="338">
        <v>11.466666666666667</v>
      </c>
      <c r="D261" s="338">
        <v>12.322274881516588</v>
      </c>
      <c r="E261" s="436"/>
      <c r="F261" s="3"/>
      <c r="G261" s="1"/>
      <c r="H261" s="1"/>
      <c r="I261" s="1"/>
    </row>
    <row r="262" spans="1:9" ht="28.5" customHeight="1" thickTop="1" thickBot="1" x14ac:dyDescent="0.35">
      <c r="A262" s="357" t="s">
        <v>150</v>
      </c>
      <c r="B262" s="357"/>
      <c r="C262" s="129">
        <f>(C259*4.15+C260*3+C261*2.11)/100</f>
        <v>3.5204800000000001</v>
      </c>
      <c r="D262" s="129">
        <f>(D259*4.15+D260*3+D261*2.11)/100</f>
        <v>3.378127962085308</v>
      </c>
      <c r="E262" s="336">
        <f>C262-D262</f>
        <v>0.14235203791469209</v>
      </c>
      <c r="F262" s="160"/>
      <c r="G262" s="1"/>
      <c r="H262" s="1"/>
      <c r="I262" s="1"/>
    </row>
    <row r="263" spans="1:9" ht="15" customHeight="1" thickTop="1" x14ac:dyDescent="0.3">
      <c r="A263" s="1" t="s">
        <v>162</v>
      </c>
      <c r="B263" s="73"/>
      <c r="C263" s="72"/>
      <c r="D263" s="72"/>
      <c r="E263" s="4"/>
      <c r="F263" s="3"/>
      <c r="G263" s="1"/>
      <c r="H263" s="1"/>
      <c r="I263" s="1"/>
    </row>
    <row r="264" spans="1:9" ht="15" customHeight="1" x14ac:dyDescent="0.3">
      <c r="A264" s="72"/>
      <c r="B264" s="73"/>
      <c r="C264" s="72"/>
      <c r="D264" s="72"/>
      <c r="E264" s="4"/>
      <c r="F264" s="3"/>
      <c r="G264" s="1"/>
      <c r="H264" s="1"/>
      <c r="I264" s="1"/>
    </row>
    <row r="265" spans="1:9" ht="15" customHeight="1" x14ac:dyDescent="0.3">
      <c r="A265" s="72"/>
      <c r="B265" s="73"/>
      <c r="C265" s="72"/>
      <c r="D265" s="72"/>
      <c r="E265" s="4"/>
      <c r="F265" s="3"/>
      <c r="G265" s="1"/>
      <c r="H265" s="1"/>
      <c r="I265" s="1"/>
    </row>
    <row r="266" spans="1:9" ht="15" customHeight="1" x14ac:dyDescent="0.3">
      <c r="A266" s="1" t="s">
        <v>266</v>
      </c>
      <c r="B266" s="72"/>
      <c r="C266" s="72"/>
      <c r="D266" s="72"/>
      <c r="E266" s="4"/>
      <c r="F266" s="3"/>
      <c r="G266" s="1"/>
      <c r="H266" s="1"/>
      <c r="I266" s="1"/>
    </row>
    <row r="267" spans="1:9" ht="15" customHeight="1" x14ac:dyDescent="0.3">
      <c r="A267" s="10" t="s">
        <v>60</v>
      </c>
      <c r="B267" s="56"/>
      <c r="C267" s="56"/>
      <c r="D267" s="56"/>
      <c r="E267" s="30"/>
      <c r="F267" s="3"/>
      <c r="G267" s="1"/>
      <c r="H267" s="1"/>
      <c r="I267" s="1"/>
    </row>
    <row r="268" spans="1:9" ht="15" customHeight="1" x14ac:dyDescent="0.3">
      <c r="A268" t="s">
        <v>2</v>
      </c>
      <c r="B268" s="427" t="s">
        <v>2</v>
      </c>
      <c r="C268" s="415" t="s">
        <v>151</v>
      </c>
      <c r="D268" s="415"/>
      <c r="E268" s="415"/>
      <c r="F268" s="351" t="s">
        <v>173</v>
      </c>
      <c r="G268" s="1"/>
      <c r="H268" s="1"/>
      <c r="I268" s="1"/>
    </row>
    <row r="269" spans="1:9" ht="15" customHeight="1" x14ac:dyDescent="0.3">
      <c r="B269" s="428"/>
      <c r="C269" s="53" t="s">
        <v>156</v>
      </c>
      <c r="D269" s="53" t="s">
        <v>157</v>
      </c>
      <c r="E269" s="53" t="s">
        <v>158</v>
      </c>
      <c r="F269" s="351"/>
      <c r="G269" s="1"/>
      <c r="H269" s="1"/>
      <c r="I269" s="1"/>
    </row>
    <row r="270" spans="1:9" ht="16.5" customHeight="1" x14ac:dyDescent="0.3">
      <c r="B270" s="51" t="s">
        <v>152</v>
      </c>
      <c r="C270" s="22">
        <v>81.528662420382162</v>
      </c>
      <c r="D270" s="22">
        <v>60.726072607260726</v>
      </c>
      <c r="E270" s="22">
        <v>20.882352941176471</v>
      </c>
      <c r="F270" s="355"/>
      <c r="G270" s="1"/>
      <c r="H270" s="1"/>
      <c r="I270" s="1"/>
    </row>
    <row r="271" spans="1:9" ht="15" customHeight="1" x14ac:dyDescent="0.3">
      <c r="A271" s="291"/>
      <c r="B271" s="286" t="s">
        <v>56</v>
      </c>
      <c r="C271" s="93">
        <v>15.286624203821656</v>
      </c>
      <c r="D271" s="93">
        <v>35.643564356435647</v>
      </c>
      <c r="E271" s="93">
        <v>55.882352941176471</v>
      </c>
      <c r="F271" s="418"/>
      <c r="G271" s="1"/>
      <c r="H271" s="1"/>
      <c r="I271" s="1"/>
    </row>
    <row r="272" spans="1:9" ht="15" customHeight="1" thickBot="1" x14ac:dyDescent="0.35">
      <c r="A272" s="138"/>
      <c r="B272" s="168" t="s">
        <v>153</v>
      </c>
      <c r="C272" s="124">
        <v>3.1847133757961785</v>
      </c>
      <c r="D272" s="124">
        <v>3.6303630363036303</v>
      </c>
      <c r="E272" s="124">
        <v>23.235294117647058</v>
      </c>
      <c r="F272" s="419"/>
      <c r="G272" s="1"/>
      <c r="H272" s="1"/>
      <c r="I272" s="1"/>
    </row>
    <row r="273" spans="1:9" ht="31.5" customHeight="1" thickTop="1" thickBot="1" x14ac:dyDescent="0.35">
      <c r="A273" s="357" t="s">
        <v>150</v>
      </c>
      <c r="B273" s="357"/>
      <c r="C273" s="129">
        <f>(C270*4.15+C271*3+C272*2.11)/100</f>
        <v>3.9092356687898091</v>
      </c>
      <c r="D273" s="129">
        <f>(D270*4.15+D271*3+D272*2.11)/100</f>
        <v>3.6660396039603969</v>
      </c>
      <c r="E273" s="129">
        <f>(E270*4.15+E271*3+E272*2.11)/100</f>
        <v>3.0333529411764704</v>
      </c>
      <c r="F273" s="129">
        <f>E273-C273</f>
        <v>-0.87588272761333874</v>
      </c>
      <c r="G273" s="161"/>
      <c r="H273" s="1"/>
      <c r="I273" s="1"/>
    </row>
    <row r="274" spans="1:9" ht="15.75" customHeight="1" thickTop="1" x14ac:dyDescent="0.3">
      <c r="A274" s="2" t="s">
        <v>190</v>
      </c>
      <c r="G274" s="1"/>
      <c r="H274" s="1"/>
      <c r="I274" s="1"/>
    </row>
    <row r="275" spans="1:9" ht="15" customHeight="1" x14ac:dyDescent="0.3">
      <c r="G275" s="1"/>
      <c r="H275" s="1"/>
      <c r="I275" s="1"/>
    </row>
    <row r="276" spans="1:9" ht="15" customHeight="1" x14ac:dyDescent="0.3">
      <c r="G276" s="1"/>
      <c r="H276" s="1"/>
      <c r="I276" s="1"/>
    </row>
    <row r="277" spans="1:9" ht="15" customHeight="1" x14ac:dyDescent="0.3">
      <c r="A277" s="1" t="s">
        <v>267</v>
      </c>
      <c r="B277" s="56"/>
      <c r="C277" s="56"/>
      <c r="D277" s="56"/>
      <c r="E277" s="30"/>
      <c r="F277" s="3"/>
      <c r="G277" s="1"/>
      <c r="H277" s="1"/>
      <c r="I277" s="1"/>
    </row>
    <row r="278" spans="1:9" ht="15" customHeight="1" x14ac:dyDescent="0.3">
      <c r="A278" s="10" t="s">
        <v>60</v>
      </c>
      <c r="B278" s="56"/>
      <c r="C278" s="56"/>
      <c r="D278" s="56"/>
      <c r="E278" s="30"/>
      <c r="F278" s="3"/>
      <c r="G278" s="1"/>
      <c r="H278" s="1"/>
      <c r="I278" s="1"/>
    </row>
    <row r="279" spans="1:9" ht="32.25" customHeight="1" x14ac:dyDescent="0.3">
      <c r="A279" s="56" t="s">
        <v>2</v>
      </c>
      <c r="B279" s="358" t="s">
        <v>2</v>
      </c>
      <c r="C279" s="424" t="s">
        <v>170</v>
      </c>
      <c r="D279" s="424"/>
      <c r="E279" s="424"/>
      <c r="F279" s="351" t="s">
        <v>173</v>
      </c>
      <c r="G279" s="1"/>
      <c r="H279" s="1"/>
      <c r="I279" s="1"/>
    </row>
    <row r="280" spans="1:9" ht="32.25" customHeight="1" x14ac:dyDescent="0.3">
      <c r="A280" s="56"/>
      <c r="B280" s="359"/>
      <c r="C280" s="66" t="s">
        <v>164</v>
      </c>
      <c r="D280" s="66" t="s">
        <v>165</v>
      </c>
      <c r="E280" s="9" t="s">
        <v>166</v>
      </c>
      <c r="F280" s="351"/>
      <c r="G280" s="1"/>
      <c r="H280" s="1"/>
      <c r="I280" s="1"/>
    </row>
    <row r="281" spans="1:9" ht="15" customHeight="1" x14ac:dyDescent="0.3">
      <c r="A281" s="56"/>
      <c r="B281" s="51" t="s">
        <v>152</v>
      </c>
      <c r="C281" s="69">
        <v>78.350515463917532</v>
      </c>
      <c r="D281" s="69">
        <v>55.555555555555557</v>
      </c>
      <c r="E281" s="22">
        <v>30.455635491606714</v>
      </c>
      <c r="F281" s="352"/>
      <c r="G281" s="1"/>
      <c r="H281" s="1"/>
      <c r="I281" s="1"/>
    </row>
    <row r="282" spans="1:9" ht="15" customHeight="1" x14ac:dyDescent="0.3">
      <c r="A282" s="292"/>
      <c r="B282" s="286" t="s">
        <v>56</v>
      </c>
      <c r="C282" s="169">
        <v>18.041237113402062</v>
      </c>
      <c r="D282" s="169">
        <v>39.444444444444443</v>
      </c>
      <c r="E282" s="93">
        <v>50.83932853717026</v>
      </c>
      <c r="F282" s="352"/>
      <c r="G282" s="1"/>
      <c r="H282" s="1"/>
      <c r="I282" s="1"/>
    </row>
    <row r="283" spans="1:9" ht="15" customHeight="1" thickBot="1" x14ac:dyDescent="0.35">
      <c r="A283" s="287"/>
      <c r="B283" s="168" t="s">
        <v>153</v>
      </c>
      <c r="C283" s="170">
        <v>3.6082474226804124</v>
      </c>
      <c r="D283" s="170">
        <v>5</v>
      </c>
      <c r="E283" s="124">
        <v>18.705035971223023</v>
      </c>
      <c r="F283" s="353"/>
      <c r="G283" s="1"/>
      <c r="H283" s="1"/>
      <c r="I283" s="1"/>
    </row>
    <row r="284" spans="1:9" ht="30.75" customHeight="1" thickTop="1" thickBot="1" x14ac:dyDescent="0.35">
      <c r="A284" s="357" t="s">
        <v>150</v>
      </c>
      <c r="B284" s="357"/>
      <c r="C284" s="129">
        <f>(C281*4.15+C282*3+C283*2.11)/100</f>
        <v>3.8689175257731963</v>
      </c>
      <c r="D284" s="129">
        <f>(D281*4.15+D282*3+D283*2.11)/100</f>
        <v>3.5943888888888891</v>
      </c>
      <c r="E284" s="129">
        <f>(E281*4.15+E282*3+E283*2.11)/100</f>
        <v>3.183764988009592</v>
      </c>
      <c r="F284" s="129">
        <f>C284-E284</f>
        <v>0.6851525377636043</v>
      </c>
      <c r="G284" s="161"/>
      <c r="H284" s="1"/>
      <c r="I284" s="1"/>
    </row>
    <row r="285" spans="1:9" ht="15" thickTop="1" x14ac:dyDescent="0.3">
      <c r="A285" s="1" t="s">
        <v>163</v>
      </c>
      <c r="B285" s="62"/>
      <c r="C285" s="63"/>
      <c r="D285" s="63"/>
      <c r="E285" s="63"/>
      <c r="F285" s="57"/>
      <c r="G285" s="1"/>
      <c r="H285" s="1"/>
      <c r="I285" s="1"/>
    </row>
    <row r="286" spans="1:9" x14ac:dyDescent="0.3">
      <c r="A286" s="62"/>
      <c r="B286" s="62"/>
      <c r="C286" s="63"/>
      <c r="D286" s="63"/>
      <c r="E286" s="63"/>
      <c r="F286" s="57"/>
      <c r="G286" s="1"/>
      <c r="H286" s="1"/>
      <c r="I286" s="1"/>
    </row>
    <row r="287" spans="1:9" x14ac:dyDescent="0.3">
      <c r="A287" s="62"/>
      <c r="B287" s="62"/>
      <c r="C287" s="63"/>
      <c r="D287" s="63"/>
      <c r="E287" s="63"/>
      <c r="F287" s="57"/>
      <c r="G287" s="1"/>
      <c r="H287" s="1"/>
      <c r="I287" s="1"/>
    </row>
    <row r="288" spans="1:9" x14ac:dyDescent="0.3">
      <c r="A288" s="1" t="s">
        <v>268</v>
      </c>
      <c r="B288" s="62"/>
      <c r="C288" s="63"/>
      <c r="D288" s="63"/>
      <c r="E288" s="63"/>
      <c r="F288" s="57"/>
      <c r="G288" s="1"/>
      <c r="H288" s="1"/>
      <c r="I288" s="1"/>
    </row>
    <row r="289" spans="1:9" x14ac:dyDescent="0.3">
      <c r="A289" s="10" t="s">
        <v>60</v>
      </c>
      <c r="B289" s="62"/>
      <c r="C289" s="63"/>
      <c r="D289" s="63"/>
      <c r="E289" s="63"/>
      <c r="F289" s="57"/>
      <c r="G289" s="1"/>
      <c r="H289" s="1"/>
      <c r="I289" s="1"/>
    </row>
    <row r="290" spans="1:9" ht="29.25" customHeight="1" x14ac:dyDescent="0.3">
      <c r="B290" s="444" t="s">
        <v>2</v>
      </c>
      <c r="C290" s="423" t="s">
        <v>171</v>
      </c>
      <c r="D290" s="423"/>
      <c r="E290" s="423"/>
      <c r="F290" s="351" t="s">
        <v>173</v>
      </c>
      <c r="G290" s="1"/>
      <c r="H290" s="1"/>
      <c r="I290" s="1"/>
    </row>
    <row r="291" spans="1:9" ht="42" customHeight="1" x14ac:dyDescent="0.3">
      <c r="A291" s="62"/>
      <c r="B291" s="445"/>
      <c r="C291" s="68" t="s">
        <v>201</v>
      </c>
      <c r="D291" s="68" t="s">
        <v>202</v>
      </c>
      <c r="E291" s="68" t="s">
        <v>203</v>
      </c>
      <c r="F291" s="351"/>
      <c r="G291" s="1"/>
      <c r="H291" s="1"/>
      <c r="I291" s="1"/>
    </row>
    <row r="292" spans="1:9" x14ac:dyDescent="0.3">
      <c r="A292" s="62"/>
      <c r="B292" s="51" t="s">
        <v>152</v>
      </c>
      <c r="C292" s="69">
        <v>89.010989010989007</v>
      </c>
      <c r="D292" s="69">
        <v>44.047619047619051</v>
      </c>
      <c r="E292" s="22">
        <v>18.134715025906736</v>
      </c>
      <c r="F292" s="352"/>
      <c r="G292" s="1"/>
      <c r="H292" s="1"/>
      <c r="I292" s="1"/>
    </row>
    <row r="293" spans="1:9" x14ac:dyDescent="0.3">
      <c r="A293" s="293"/>
      <c r="B293" s="286" t="s">
        <v>56</v>
      </c>
      <c r="C293" s="169">
        <v>10.43956043956044</v>
      </c>
      <c r="D293" s="169">
        <v>50.476190476190474</v>
      </c>
      <c r="E293" s="93">
        <v>45.595854922279791</v>
      </c>
      <c r="F293" s="352"/>
      <c r="G293" s="1"/>
      <c r="H293" s="1"/>
      <c r="I293" s="1"/>
    </row>
    <row r="294" spans="1:9" ht="15" thickBot="1" x14ac:dyDescent="0.35">
      <c r="A294" s="288"/>
      <c r="B294" s="168" t="s">
        <v>153</v>
      </c>
      <c r="C294" s="170">
        <v>0.5494505494505495</v>
      </c>
      <c r="D294" s="170">
        <v>5.4761904761904763</v>
      </c>
      <c r="E294" s="124">
        <v>36.269430051813472</v>
      </c>
      <c r="F294" s="353"/>
      <c r="G294" s="1"/>
      <c r="H294" s="1"/>
      <c r="I294" s="1"/>
    </row>
    <row r="295" spans="1:9" ht="30" customHeight="1" thickTop="1" thickBot="1" x14ac:dyDescent="0.35">
      <c r="A295" s="357" t="s">
        <v>150</v>
      </c>
      <c r="B295" s="357"/>
      <c r="C295" s="129">
        <f>(C292*4.15+C293*3+C294*2.11)/100</f>
        <v>4.0187362637362645</v>
      </c>
      <c r="D295" s="129">
        <f>(D292*4.15+D293*3+D294*2.11)/100</f>
        <v>3.4578095238095239</v>
      </c>
      <c r="E295" s="129">
        <f>(E292*4.15+E293*3+E294*2.11)/100</f>
        <v>2.8857512953367874</v>
      </c>
      <c r="F295" s="129">
        <f>C295-E295</f>
        <v>1.132984968399477</v>
      </c>
      <c r="G295" s="161"/>
      <c r="H295" s="1"/>
      <c r="I295" s="1"/>
    </row>
    <row r="296" spans="1:9" ht="15" thickTop="1" x14ac:dyDescent="0.3">
      <c r="A296" s="1" t="s">
        <v>163</v>
      </c>
      <c r="B296" s="62"/>
      <c r="C296" s="63"/>
      <c r="D296" s="63"/>
      <c r="E296" s="63"/>
      <c r="F296" s="57"/>
      <c r="G296" s="1"/>
      <c r="H296" s="1"/>
      <c r="I296" s="1"/>
    </row>
    <row r="297" spans="1:9" x14ac:dyDescent="0.3">
      <c r="A297" s="56"/>
      <c r="B297" s="56"/>
      <c r="C297" s="56"/>
      <c r="D297" s="56"/>
      <c r="E297" s="30"/>
      <c r="F297" s="3"/>
      <c r="G297" s="1"/>
      <c r="H297" s="1"/>
      <c r="I297" s="1"/>
    </row>
    <row r="298" spans="1:9" x14ac:dyDescent="0.3">
      <c r="A298" s="56"/>
      <c r="B298" s="56"/>
      <c r="C298" s="56"/>
      <c r="D298" s="56"/>
      <c r="E298" s="30"/>
      <c r="F298" s="3"/>
      <c r="G298" s="1"/>
      <c r="H298" s="1"/>
      <c r="I298" s="1"/>
    </row>
    <row r="299" spans="1:9" x14ac:dyDescent="0.3">
      <c r="A299" s="1" t="s">
        <v>269</v>
      </c>
      <c r="B299" s="29"/>
      <c r="C299" s="29"/>
      <c r="D299" s="29"/>
      <c r="E299" s="34"/>
      <c r="F299" s="11"/>
      <c r="G299" s="1"/>
      <c r="H299" s="1"/>
      <c r="I299" s="1"/>
    </row>
    <row r="300" spans="1:9" ht="33.75" customHeight="1" x14ac:dyDescent="0.3">
      <c r="A300" s="383" t="s">
        <v>62</v>
      </c>
      <c r="B300" s="383"/>
      <c r="C300" s="383"/>
      <c r="D300" s="383"/>
      <c r="E300" s="383"/>
      <c r="F300" s="3"/>
      <c r="G300" s="1"/>
      <c r="H300" s="1"/>
      <c r="I300" s="1"/>
    </row>
    <row r="301" spans="1:9" ht="17.399999999999999" x14ac:dyDescent="0.3">
      <c r="A301" s="1" t="s">
        <v>2</v>
      </c>
      <c r="B301" s="5" t="s">
        <v>2</v>
      </c>
      <c r="C301" s="37" t="s">
        <v>3</v>
      </c>
      <c r="D301" s="38" t="s">
        <v>4</v>
      </c>
      <c r="E301" s="6" t="s">
        <v>5</v>
      </c>
      <c r="F301" s="27"/>
      <c r="G301" s="1"/>
      <c r="H301" s="1"/>
      <c r="I301" s="1"/>
    </row>
    <row r="302" spans="1:9" x14ac:dyDescent="0.3">
      <c r="A302" s="1"/>
      <c r="B302" s="5" t="s">
        <v>48</v>
      </c>
      <c r="C302" s="15">
        <v>60</v>
      </c>
      <c r="D302" s="26">
        <v>7.5</v>
      </c>
      <c r="E302" s="22">
        <v>7.5</v>
      </c>
      <c r="F302" s="28"/>
      <c r="G302" s="1"/>
      <c r="H302" s="1"/>
      <c r="I302" s="1"/>
    </row>
    <row r="303" spans="1:9" x14ac:dyDescent="0.3">
      <c r="A303" s="1"/>
      <c r="B303" s="5" t="s">
        <v>49</v>
      </c>
      <c r="C303" s="15">
        <v>136</v>
      </c>
      <c r="D303" s="26">
        <v>17</v>
      </c>
      <c r="E303" s="22">
        <v>17</v>
      </c>
      <c r="F303" s="28"/>
      <c r="G303" s="1"/>
      <c r="H303" s="1"/>
      <c r="I303" s="1"/>
    </row>
    <row r="304" spans="1:9" x14ac:dyDescent="0.3">
      <c r="A304" s="1"/>
      <c r="B304" s="5" t="s">
        <v>50</v>
      </c>
      <c r="C304" s="15">
        <v>170</v>
      </c>
      <c r="D304" s="26">
        <v>21.25</v>
      </c>
      <c r="E304" s="22">
        <v>21.25</v>
      </c>
      <c r="F304" s="28"/>
      <c r="G304" s="1"/>
      <c r="H304" s="1"/>
      <c r="I304" s="1"/>
    </row>
    <row r="305" spans="1:16" x14ac:dyDescent="0.3">
      <c r="A305" s="1"/>
      <c r="B305" s="5" t="s">
        <v>51</v>
      </c>
      <c r="C305" s="15">
        <v>398</v>
      </c>
      <c r="D305" s="26">
        <v>49.75</v>
      </c>
      <c r="E305" s="22">
        <v>49.75</v>
      </c>
      <c r="F305" s="28"/>
      <c r="G305" s="1"/>
      <c r="H305" s="1"/>
      <c r="I305" s="1"/>
    </row>
    <row r="306" spans="1:16" x14ac:dyDescent="0.3">
      <c r="A306" s="240"/>
      <c r="B306" s="238" t="s">
        <v>45</v>
      </c>
      <c r="C306" s="139">
        <v>36</v>
      </c>
      <c r="D306" s="171">
        <v>4.5</v>
      </c>
      <c r="E306" s="93">
        <v>4.5</v>
      </c>
      <c r="F306" s="28"/>
      <c r="G306" s="1"/>
      <c r="H306" s="1"/>
      <c r="I306" s="1"/>
    </row>
    <row r="307" spans="1:16" ht="15" thickBot="1" x14ac:dyDescent="0.35">
      <c r="A307" s="117"/>
      <c r="B307" s="118" t="s">
        <v>11</v>
      </c>
      <c r="C307" s="119">
        <v>800</v>
      </c>
      <c r="D307" s="118">
        <v>100</v>
      </c>
      <c r="E307" s="173">
        <v>100</v>
      </c>
      <c r="F307" s="125"/>
      <c r="G307" s="1"/>
      <c r="H307" s="1"/>
      <c r="I307" s="1"/>
    </row>
    <row r="308" spans="1:16" ht="14.25" customHeight="1" thickTop="1" thickBot="1" x14ac:dyDescent="0.35">
      <c r="A308" s="432" t="s">
        <v>61</v>
      </c>
      <c r="B308" s="433"/>
      <c r="C308" s="433"/>
      <c r="D308" s="433"/>
      <c r="E308" s="122">
        <f>(5*E302+4*E303+2*E304+1*E305)/95</f>
        <v>2.081578947368421</v>
      </c>
      <c r="F308" s="156"/>
      <c r="G308" s="1"/>
      <c r="H308" s="1"/>
      <c r="I308" s="1"/>
      <c r="O308" s="81"/>
      <c r="P308" s="81"/>
    </row>
    <row r="309" spans="1:16" s="81" customFormat="1" ht="15" customHeight="1" thickTop="1" x14ac:dyDescent="0.3">
      <c r="A309" s="78"/>
      <c r="B309" s="78"/>
      <c r="C309" s="78"/>
      <c r="D309" s="78"/>
      <c r="E309" s="79"/>
      <c r="F309" s="79"/>
      <c r="G309" s="80"/>
      <c r="H309" s="80"/>
      <c r="I309" s="80"/>
    </row>
    <row r="310" spans="1:16" s="81" customFormat="1" ht="15" customHeight="1" x14ac:dyDescent="0.3">
      <c r="A310" s="78"/>
      <c r="B310" s="78"/>
      <c r="C310" s="78"/>
      <c r="D310" s="78"/>
      <c r="E310" s="79"/>
      <c r="F310" s="79"/>
      <c r="G310" s="80"/>
      <c r="H310" s="80"/>
      <c r="I310" s="80"/>
    </row>
    <row r="311" spans="1:16" s="81" customFormat="1" ht="15" customHeight="1" x14ac:dyDescent="0.3">
      <c r="A311" s="1" t="s">
        <v>270</v>
      </c>
      <c r="B311" s="74"/>
      <c r="C311" s="74"/>
      <c r="D311" s="74"/>
      <c r="E311" s="79"/>
      <c r="F311" s="79"/>
      <c r="G311" s="80"/>
      <c r="H311" s="80"/>
      <c r="I311" s="80"/>
      <c r="O311"/>
      <c r="P311"/>
    </row>
    <row r="312" spans="1:16" ht="31.5" customHeight="1" x14ac:dyDescent="0.3">
      <c r="A312" s="383" t="s">
        <v>62</v>
      </c>
      <c r="B312" s="383"/>
      <c r="C312" s="383"/>
      <c r="D312" s="383"/>
      <c r="E312" s="383"/>
      <c r="F312" s="55"/>
      <c r="G312" s="1"/>
      <c r="H312" s="1"/>
      <c r="I312" s="1"/>
    </row>
    <row r="313" spans="1:16" ht="15" customHeight="1" x14ac:dyDescent="0.3">
      <c r="A313" s="56" t="s">
        <v>2</v>
      </c>
      <c r="B313" s="358" t="s">
        <v>2</v>
      </c>
      <c r="C313" s="424" t="s">
        <v>169</v>
      </c>
      <c r="D313" s="424"/>
      <c r="E313" s="424"/>
      <c r="F313" s="351" t="s">
        <v>173</v>
      </c>
      <c r="G313" s="1"/>
      <c r="H313" s="1"/>
      <c r="I313" s="1"/>
    </row>
    <row r="314" spans="1:16" ht="48" customHeight="1" x14ac:dyDescent="0.3">
      <c r="B314" s="359"/>
      <c r="C314" s="66" t="s">
        <v>201</v>
      </c>
      <c r="D314" s="66" t="s">
        <v>202</v>
      </c>
      <c r="E314" s="66" t="s">
        <v>203</v>
      </c>
      <c r="F314" s="351"/>
      <c r="G314" s="1"/>
      <c r="H314" s="1"/>
      <c r="I314" s="1"/>
    </row>
    <row r="315" spans="1:16" ht="15" customHeight="1" x14ac:dyDescent="0.3">
      <c r="A315" s="56"/>
      <c r="B315" s="61" t="s">
        <v>148</v>
      </c>
      <c r="C315" s="22">
        <v>42.265193370165747</v>
      </c>
      <c r="D315" s="22">
        <v>12.297734627831716</v>
      </c>
      <c r="E315" s="22">
        <v>5.376344086021505</v>
      </c>
      <c r="F315" s="355"/>
      <c r="G315" s="1"/>
      <c r="H315" s="1"/>
      <c r="I315" s="1"/>
    </row>
    <row r="316" spans="1:16" ht="15" customHeight="1" x14ac:dyDescent="0.3">
      <c r="A316" s="56"/>
      <c r="B316" s="61" t="s">
        <v>50</v>
      </c>
      <c r="C316" s="22">
        <v>25.69060773480663</v>
      </c>
      <c r="D316" s="22">
        <v>23.300970873786408</v>
      </c>
      <c r="E316" s="22">
        <v>5.376344086021505</v>
      </c>
      <c r="F316" s="418"/>
      <c r="G316" s="1"/>
      <c r="H316" s="1"/>
      <c r="I316" s="1"/>
    </row>
    <row r="317" spans="1:16" ht="15" customHeight="1" thickBot="1" x14ac:dyDescent="0.35">
      <c r="A317" s="341"/>
      <c r="B317" s="174" t="s">
        <v>51</v>
      </c>
      <c r="C317" s="124">
        <v>32.044198895027627</v>
      </c>
      <c r="D317" s="124">
        <v>64.401294498381873</v>
      </c>
      <c r="E317" s="338">
        <v>89.247311827956992</v>
      </c>
      <c r="F317" s="419"/>
      <c r="G317" s="1"/>
      <c r="H317" s="1"/>
      <c r="I317" s="1"/>
    </row>
    <row r="318" spans="1:16" ht="31.5" customHeight="1" thickTop="1" thickBot="1" x14ac:dyDescent="0.35">
      <c r="A318" s="357" t="s">
        <v>150</v>
      </c>
      <c r="B318" s="357"/>
      <c r="C318" s="129">
        <f>(C315*4.31+C316*2+C317)/100</f>
        <v>2.6558839779005523</v>
      </c>
      <c r="D318" s="190">
        <f>(D315*4.31+D316*2+D317)/100</f>
        <v>1.6400647249190938</v>
      </c>
      <c r="E318" s="122">
        <f>(E315*4.31+E316*2+E317)/100</f>
        <v>1.2317204301075269</v>
      </c>
      <c r="F318" s="294">
        <f>C318-E318</f>
        <v>1.4241635477930255</v>
      </c>
      <c r="G318" s="1"/>
      <c r="H318" s="1"/>
      <c r="I318" s="1"/>
    </row>
    <row r="319" spans="1:16" ht="15" customHeight="1" thickTop="1" x14ac:dyDescent="0.3">
      <c r="A319" s="1" t="s">
        <v>175</v>
      </c>
      <c r="B319" s="56"/>
      <c r="C319" s="56"/>
      <c r="D319" s="56"/>
      <c r="E319" s="30"/>
      <c r="F319" s="3"/>
      <c r="G319" s="1"/>
      <c r="H319" s="1"/>
      <c r="I319" s="1"/>
    </row>
    <row r="320" spans="1:16" ht="15" customHeight="1" x14ac:dyDescent="0.3">
      <c r="A320" s="1"/>
      <c r="B320" s="56"/>
      <c r="C320" s="56"/>
      <c r="D320" s="56"/>
      <c r="E320" s="30"/>
      <c r="F320" s="3"/>
      <c r="G320" s="1"/>
      <c r="H320" s="1"/>
      <c r="I320" s="1"/>
    </row>
    <row r="321" spans="1:9" ht="15" customHeight="1" x14ac:dyDescent="0.3">
      <c r="A321" s="1"/>
      <c r="B321" s="56"/>
      <c r="C321" s="56"/>
      <c r="D321" s="56"/>
      <c r="E321" s="30"/>
      <c r="F321" s="3"/>
      <c r="G321" s="1"/>
      <c r="H321" s="1"/>
      <c r="I321" s="1"/>
    </row>
    <row r="322" spans="1:9" ht="15" customHeight="1" x14ac:dyDescent="0.3">
      <c r="A322" s="1" t="s">
        <v>271</v>
      </c>
      <c r="B322" s="56"/>
      <c r="C322" s="56"/>
      <c r="D322" s="56"/>
      <c r="E322" s="30"/>
      <c r="F322" s="3"/>
      <c r="G322" s="1"/>
      <c r="H322" s="1"/>
      <c r="I322" s="1"/>
    </row>
    <row r="323" spans="1:9" ht="30" customHeight="1" x14ac:dyDescent="0.3">
      <c r="A323" s="383" t="s">
        <v>62</v>
      </c>
      <c r="B323" s="383"/>
      <c r="C323" s="383"/>
      <c r="D323" s="383"/>
      <c r="E323" s="383"/>
      <c r="F323" s="3"/>
      <c r="G323" s="1"/>
      <c r="H323" s="1"/>
      <c r="I323" s="1"/>
    </row>
    <row r="324" spans="1:9" ht="15" customHeight="1" x14ac:dyDescent="0.3">
      <c r="A324" s="1" t="s">
        <v>2</v>
      </c>
      <c r="B324" s="358" t="s">
        <v>2</v>
      </c>
      <c r="C324" s="412" t="s">
        <v>177</v>
      </c>
      <c r="D324" s="413"/>
      <c r="E324" s="414"/>
      <c r="F324" s="351" t="s">
        <v>173</v>
      </c>
      <c r="G324" s="1"/>
      <c r="H324" s="1"/>
      <c r="I324" s="1"/>
    </row>
    <row r="325" spans="1:9" ht="15" customHeight="1" x14ac:dyDescent="0.3">
      <c r="A325" s="1"/>
      <c r="B325" s="359"/>
      <c r="C325" s="76" t="s">
        <v>156</v>
      </c>
      <c r="D325" s="76" t="s">
        <v>157</v>
      </c>
      <c r="E325" s="67" t="s">
        <v>158</v>
      </c>
      <c r="F325" s="351"/>
      <c r="G325" s="1"/>
      <c r="H325" s="1"/>
      <c r="I325" s="1"/>
    </row>
    <row r="326" spans="1:9" ht="15" customHeight="1" x14ac:dyDescent="0.3">
      <c r="A326" s="1"/>
      <c r="B326" s="61" t="s">
        <v>148</v>
      </c>
      <c r="C326" s="22">
        <v>47.586206896551722</v>
      </c>
      <c r="D326" s="22">
        <v>26.989619377162629</v>
      </c>
      <c r="E326" s="22">
        <v>14.848484848484848</v>
      </c>
      <c r="F326" s="355"/>
      <c r="G326" s="1"/>
      <c r="H326" s="1"/>
      <c r="I326" s="1"/>
    </row>
    <row r="327" spans="1:9" ht="15" customHeight="1" x14ac:dyDescent="0.3">
      <c r="A327" s="240"/>
      <c r="B327" s="285" t="s">
        <v>50</v>
      </c>
      <c r="C327" s="93">
        <v>27.586206896551722</v>
      </c>
      <c r="D327" s="93">
        <v>28.719723183391004</v>
      </c>
      <c r="E327" s="93">
        <v>14.242424242424242</v>
      </c>
      <c r="F327" s="418"/>
      <c r="G327" s="1"/>
      <c r="H327" s="1"/>
      <c r="I327" s="1"/>
    </row>
    <row r="328" spans="1:9" ht="15" customHeight="1" thickBot="1" x14ac:dyDescent="0.35">
      <c r="A328" s="117"/>
      <c r="B328" s="174" t="s">
        <v>51</v>
      </c>
      <c r="C328" s="124">
        <v>24.827586206896552</v>
      </c>
      <c r="D328" s="124">
        <v>44.290657439446363</v>
      </c>
      <c r="E328" s="124">
        <v>70.909090909090907</v>
      </c>
      <c r="F328" s="419"/>
      <c r="G328" s="1"/>
      <c r="H328" s="1"/>
      <c r="I328" s="1"/>
    </row>
    <row r="329" spans="1:9" ht="30.75" customHeight="1" thickTop="1" thickBot="1" x14ac:dyDescent="0.35">
      <c r="A329" s="357" t="s">
        <v>150</v>
      </c>
      <c r="B329" s="357"/>
      <c r="C329" s="129">
        <f>(C326*4.31+C327*2+C328)/100</f>
        <v>2.850965517241379</v>
      </c>
      <c r="D329" s="129">
        <f>(D326*4.31+D327*2+D328)/100</f>
        <v>2.1805536332179929</v>
      </c>
      <c r="E329" s="129">
        <f>(E326*4.31+E327*2+E328)/100</f>
        <v>1.6339090909090908</v>
      </c>
      <c r="F329" s="129">
        <f>E329-C329</f>
        <v>-1.2170564263322883</v>
      </c>
      <c r="G329" s="161"/>
      <c r="H329" s="1"/>
      <c r="I329" s="1"/>
    </row>
    <row r="330" spans="1:9" ht="15" customHeight="1" thickTop="1" x14ac:dyDescent="0.3">
      <c r="A330" s="2" t="s">
        <v>190</v>
      </c>
      <c r="B330" s="56"/>
      <c r="C330" s="56"/>
      <c r="D330" s="56"/>
      <c r="E330" s="30"/>
      <c r="F330" s="3"/>
      <c r="G330" s="1"/>
      <c r="H330" s="1"/>
      <c r="I330" s="1"/>
    </row>
    <row r="331" spans="1:9" ht="15" customHeight="1" x14ac:dyDescent="0.3">
      <c r="A331" s="1"/>
      <c r="B331" s="56"/>
      <c r="C331" s="56"/>
      <c r="D331" s="56"/>
      <c r="E331" s="30"/>
      <c r="F331" s="3"/>
      <c r="G331" s="1"/>
      <c r="H331" s="1"/>
      <c r="I331" s="1"/>
    </row>
    <row r="332" spans="1:9" ht="15" customHeight="1" x14ac:dyDescent="0.3">
      <c r="A332" s="1"/>
      <c r="B332" s="56"/>
      <c r="C332" s="56"/>
      <c r="D332" s="56"/>
      <c r="E332" s="30"/>
      <c r="F332" s="3"/>
      <c r="G332" s="1"/>
      <c r="H332" s="1"/>
      <c r="I332" s="1"/>
    </row>
    <row r="333" spans="1:9" ht="15" customHeight="1" x14ac:dyDescent="0.3">
      <c r="A333" s="1" t="s">
        <v>272</v>
      </c>
      <c r="B333" s="56"/>
      <c r="C333" s="56"/>
      <c r="D333" s="56"/>
      <c r="E333" s="30"/>
      <c r="F333" s="3"/>
      <c r="G333" s="1"/>
      <c r="H333" s="1"/>
      <c r="I333" s="1"/>
    </row>
    <row r="334" spans="1:9" ht="30" customHeight="1" x14ac:dyDescent="0.3">
      <c r="A334" s="383" t="s">
        <v>62</v>
      </c>
      <c r="B334" s="383"/>
      <c r="C334" s="383"/>
      <c r="D334" s="383"/>
      <c r="E334" s="383"/>
      <c r="F334" s="3"/>
      <c r="G334" s="1"/>
      <c r="H334" s="1"/>
      <c r="I334" s="1"/>
    </row>
    <row r="335" spans="1:9" ht="15" customHeight="1" x14ac:dyDescent="0.3">
      <c r="A335" s="1" t="s">
        <v>2</v>
      </c>
      <c r="B335" s="438" t="s">
        <v>2</v>
      </c>
      <c r="C335" s="424" t="s">
        <v>174</v>
      </c>
      <c r="D335" s="424"/>
      <c r="E335" s="351" t="s">
        <v>173</v>
      </c>
      <c r="F335" s="3"/>
      <c r="G335" s="1"/>
      <c r="H335" s="1"/>
      <c r="I335" s="1"/>
    </row>
    <row r="336" spans="1:9" ht="15" customHeight="1" x14ac:dyDescent="0.3">
      <c r="A336" s="1"/>
      <c r="B336" s="439"/>
      <c r="C336" s="66" t="s">
        <v>199</v>
      </c>
      <c r="D336" s="66" t="s">
        <v>200</v>
      </c>
      <c r="E336" s="351"/>
      <c r="F336" s="3"/>
      <c r="G336" s="1"/>
      <c r="H336" s="1"/>
      <c r="I336" s="1"/>
    </row>
    <row r="337" spans="1:16" ht="15" customHeight="1" x14ac:dyDescent="0.3">
      <c r="A337" s="1"/>
      <c r="B337" s="61" t="s">
        <v>148</v>
      </c>
      <c r="C337" s="22">
        <v>27.118644067796609</v>
      </c>
      <c r="D337" s="22">
        <v>24.324324324324323</v>
      </c>
      <c r="E337" s="352"/>
      <c r="F337" s="3"/>
      <c r="G337" s="1"/>
      <c r="H337" s="1"/>
      <c r="I337" s="1"/>
    </row>
    <row r="338" spans="1:16" ht="15" customHeight="1" x14ac:dyDescent="0.3">
      <c r="A338" s="240"/>
      <c r="B338" s="285" t="s">
        <v>50</v>
      </c>
      <c r="C338" s="93">
        <v>26.836158192090394</v>
      </c>
      <c r="D338" s="93">
        <v>18.427518427518429</v>
      </c>
      <c r="E338" s="352"/>
      <c r="F338" s="3"/>
      <c r="G338" s="1"/>
      <c r="H338" s="1"/>
      <c r="I338" s="1"/>
    </row>
    <row r="339" spans="1:16" ht="15" customHeight="1" thickBot="1" x14ac:dyDescent="0.35">
      <c r="A339" s="117"/>
      <c r="B339" s="174" t="s">
        <v>51</v>
      </c>
      <c r="C339" s="124">
        <v>46.045197740112997</v>
      </c>
      <c r="D339" s="124">
        <v>57.248157248157248</v>
      </c>
      <c r="E339" s="353"/>
      <c r="F339" s="3"/>
      <c r="G339" s="1"/>
      <c r="H339" s="1"/>
      <c r="I339" s="1"/>
    </row>
    <row r="340" spans="1:16" ht="32.25" customHeight="1" thickTop="1" thickBot="1" x14ac:dyDescent="0.35">
      <c r="A340" s="357" t="s">
        <v>150</v>
      </c>
      <c r="B340" s="357"/>
      <c r="C340" s="129">
        <f>(C337*4.31+C338*2+C339)/100</f>
        <v>2.1659887005649718</v>
      </c>
      <c r="D340" s="129">
        <f>(D337*4.31+D338*2+D339)/100</f>
        <v>1.9894103194103192</v>
      </c>
      <c r="E340" s="129">
        <f>C340-D340</f>
        <v>0.17657838115465263</v>
      </c>
      <c r="F340" s="160"/>
      <c r="G340" s="1"/>
      <c r="H340" s="1"/>
      <c r="I340" s="1"/>
    </row>
    <row r="341" spans="1:16" ht="15" customHeight="1" thickTop="1" x14ac:dyDescent="0.3">
      <c r="A341" s="1" t="s">
        <v>162</v>
      </c>
      <c r="B341" s="56"/>
      <c r="C341" s="56"/>
      <c r="D341" s="56"/>
      <c r="E341" s="30"/>
      <c r="F341" s="3"/>
      <c r="G341" s="1"/>
      <c r="H341" s="1"/>
      <c r="I341" s="1"/>
    </row>
    <row r="342" spans="1:16" ht="15" customHeight="1" x14ac:dyDescent="0.3">
      <c r="A342" s="1"/>
      <c r="B342" s="73"/>
      <c r="C342" s="71"/>
      <c r="D342" s="71"/>
      <c r="E342" s="11"/>
      <c r="F342" s="3"/>
      <c r="G342" s="3"/>
      <c r="H342" s="1"/>
      <c r="I342" s="1"/>
    </row>
    <row r="343" spans="1:16" ht="15" customHeight="1" x14ac:dyDescent="0.3">
      <c r="A343" s="1"/>
      <c r="B343" s="73"/>
      <c r="C343" s="71"/>
      <c r="D343" s="71"/>
      <c r="E343" s="11"/>
      <c r="F343" s="3"/>
      <c r="G343" s="3"/>
      <c r="H343" s="1"/>
      <c r="I343" s="1"/>
    </row>
    <row r="344" spans="1:16" ht="15" customHeight="1" x14ac:dyDescent="0.3">
      <c r="A344" s="1" t="s">
        <v>273</v>
      </c>
      <c r="B344" s="77"/>
      <c r="C344" s="72"/>
      <c r="D344" s="72"/>
      <c r="E344" s="11"/>
      <c r="F344" s="3"/>
      <c r="G344" s="3"/>
      <c r="H344" s="1"/>
      <c r="I344" s="1"/>
    </row>
    <row r="345" spans="1:16" ht="30" customHeight="1" x14ac:dyDescent="0.3">
      <c r="A345" s="383" t="s">
        <v>62</v>
      </c>
      <c r="B345" s="383"/>
      <c r="C345" s="383"/>
      <c r="D345" s="383"/>
      <c r="E345" s="383"/>
      <c r="F345" s="3"/>
      <c r="G345" s="3"/>
      <c r="H345" s="1"/>
      <c r="I345" s="1"/>
    </row>
    <row r="346" spans="1:16" ht="28.5" customHeight="1" x14ac:dyDescent="0.3">
      <c r="A346" s="1"/>
      <c r="B346" s="446" t="s">
        <v>2</v>
      </c>
      <c r="C346" s="367" t="s">
        <v>154</v>
      </c>
      <c r="D346" s="367"/>
      <c r="E346" s="367"/>
      <c r="F346" s="351" t="s">
        <v>173</v>
      </c>
      <c r="G346" s="3"/>
      <c r="H346" s="1"/>
      <c r="I346" s="1"/>
    </row>
    <row r="347" spans="1:16" ht="32.25" customHeight="1" x14ac:dyDescent="0.3">
      <c r="A347" s="1"/>
      <c r="B347" s="447"/>
      <c r="C347" s="76" t="s">
        <v>164</v>
      </c>
      <c r="D347" s="76" t="s">
        <v>165</v>
      </c>
      <c r="E347" s="9" t="s">
        <v>166</v>
      </c>
      <c r="F347" s="351"/>
      <c r="G347" s="3"/>
      <c r="H347" s="1"/>
      <c r="I347" s="1"/>
      <c r="O347" s="81"/>
      <c r="P347" s="81"/>
    </row>
    <row r="348" spans="1:16" s="81" customFormat="1" ht="15" customHeight="1" x14ac:dyDescent="0.3">
      <c r="A348" s="78"/>
      <c r="B348" s="88" t="s">
        <v>148</v>
      </c>
      <c r="C348" s="22">
        <v>62.162162162162161</v>
      </c>
      <c r="D348" s="22">
        <v>24.712643678160919</v>
      </c>
      <c r="E348" s="22">
        <v>9.0909090909090917</v>
      </c>
      <c r="F348" s="355"/>
      <c r="G348" s="3"/>
      <c r="H348" s="80"/>
      <c r="I348" s="80"/>
    </row>
    <row r="349" spans="1:16" s="81" customFormat="1" ht="15" customHeight="1" x14ac:dyDescent="0.3">
      <c r="A349" s="281"/>
      <c r="B349" s="279" t="s">
        <v>50</v>
      </c>
      <c r="C349" s="93">
        <v>21.621621621621621</v>
      </c>
      <c r="D349" s="93">
        <v>40.229885057471265</v>
      </c>
      <c r="E349" s="93">
        <v>14.393939393939394</v>
      </c>
      <c r="F349" s="418"/>
      <c r="G349" s="3"/>
      <c r="H349" s="80"/>
      <c r="I349" s="80"/>
    </row>
    <row r="350" spans="1:16" s="81" customFormat="1" ht="15" customHeight="1" thickBot="1" x14ac:dyDescent="0.35">
      <c r="A350" s="280"/>
      <c r="B350" s="176" t="s">
        <v>51</v>
      </c>
      <c r="C350" s="124">
        <v>16.216216216216218</v>
      </c>
      <c r="D350" s="124">
        <v>35.057471264367813</v>
      </c>
      <c r="E350" s="124">
        <v>76.515151515151516</v>
      </c>
      <c r="F350" s="419"/>
      <c r="G350" s="80"/>
      <c r="H350" s="80"/>
      <c r="I350" s="80"/>
    </row>
    <row r="351" spans="1:16" s="81" customFormat="1" ht="28.5" customHeight="1" thickTop="1" thickBot="1" x14ac:dyDescent="0.35">
      <c r="A351" s="357" t="s">
        <v>150</v>
      </c>
      <c r="B351" s="357"/>
      <c r="C351" s="129">
        <f>(C348*4.31+C349*2+C350)/100</f>
        <v>3.2737837837837831</v>
      </c>
      <c r="D351" s="129">
        <f>(D348*4.31+D349*2+D350)/100</f>
        <v>2.220287356321839</v>
      </c>
      <c r="E351" s="129">
        <f>(E348*4.31+E349*2+E350)/100</f>
        <v>1.444848484848485</v>
      </c>
      <c r="F351" s="129">
        <f>C351-E351</f>
        <v>1.828935298935298</v>
      </c>
      <c r="G351" s="177"/>
      <c r="H351" s="80"/>
      <c r="I351" s="80"/>
    </row>
    <row r="352" spans="1:16" s="81" customFormat="1" ht="14.25" customHeight="1" thickTop="1" x14ac:dyDescent="0.3">
      <c r="A352" s="1" t="s">
        <v>163</v>
      </c>
      <c r="B352" s="62"/>
      <c r="C352" s="63"/>
      <c r="D352" s="63"/>
      <c r="E352" s="63"/>
      <c r="F352" s="28"/>
      <c r="G352" s="80"/>
      <c r="H352" s="80"/>
      <c r="I352" s="80"/>
    </row>
    <row r="353" spans="1:16" s="81" customFormat="1" ht="14.25" customHeight="1" x14ac:dyDescent="0.3">
      <c r="A353" s="1"/>
      <c r="B353" s="89"/>
      <c r="C353" s="90"/>
      <c r="D353" s="90"/>
      <c r="E353" s="90"/>
      <c r="F353" s="90"/>
      <c r="G353" s="80"/>
      <c r="H353" s="80"/>
      <c r="I353" s="80"/>
    </row>
    <row r="354" spans="1:16" s="81" customFormat="1" ht="14.25" customHeight="1" x14ac:dyDescent="0.3">
      <c r="A354" s="1"/>
      <c r="B354" s="89"/>
      <c r="C354" s="90"/>
      <c r="D354" s="90"/>
      <c r="E354" s="90"/>
      <c r="F354" s="90"/>
      <c r="G354" s="80"/>
      <c r="H354" s="80"/>
      <c r="I354" s="80"/>
    </row>
    <row r="355" spans="1:16" s="81" customFormat="1" ht="14.25" customHeight="1" x14ac:dyDescent="0.3">
      <c r="A355" s="1" t="s">
        <v>274</v>
      </c>
      <c r="B355" s="89"/>
      <c r="C355" s="90"/>
      <c r="D355" s="90"/>
      <c r="E355" s="90"/>
      <c r="F355" s="90"/>
      <c r="G355" s="80"/>
      <c r="H355" s="80"/>
      <c r="I355" s="80"/>
    </row>
    <row r="356" spans="1:16" s="81" customFormat="1" ht="27.75" customHeight="1" x14ac:dyDescent="0.3">
      <c r="A356" s="383" t="s">
        <v>62</v>
      </c>
      <c r="B356" s="383"/>
      <c r="C356" s="383"/>
      <c r="D356" s="383"/>
      <c r="E356" s="383"/>
      <c r="F356" s="90"/>
      <c r="G356" s="80"/>
      <c r="H356" s="80"/>
      <c r="I356" s="80"/>
    </row>
    <row r="357" spans="1:16" s="81" customFormat="1" ht="28.5" customHeight="1" x14ac:dyDescent="0.3">
      <c r="A357" s="1" t="s">
        <v>2</v>
      </c>
      <c r="B357" s="421" t="s">
        <v>2</v>
      </c>
      <c r="C357" s="423" t="s">
        <v>171</v>
      </c>
      <c r="D357" s="423"/>
      <c r="E357" s="423"/>
      <c r="F357" s="351" t="s">
        <v>173</v>
      </c>
      <c r="G357" s="80"/>
      <c r="H357" s="80"/>
      <c r="I357" s="80"/>
    </row>
    <row r="358" spans="1:16" s="81" customFormat="1" ht="44.25" customHeight="1" x14ac:dyDescent="0.3">
      <c r="A358" s="1"/>
      <c r="B358" s="422"/>
      <c r="C358" s="68" t="s">
        <v>201</v>
      </c>
      <c r="D358" s="68" t="s">
        <v>214</v>
      </c>
      <c r="E358" s="68" t="s">
        <v>203</v>
      </c>
      <c r="F358" s="351"/>
      <c r="G358" s="80"/>
      <c r="H358" s="80"/>
      <c r="I358" s="80"/>
    </row>
    <row r="359" spans="1:16" s="81" customFormat="1" ht="14.25" customHeight="1" x14ac:dyDescent="0.3">
      <c r="A359" s="1"/>
      <c r="B359" s="40" t="s">
        <v>148</v>
      </c>
      <c r="C359" s="22">
        <v>61.494252873563219</v>
      </c>
      <c r="D359" s="22">
        <v>19.852941176470587</v>
      </c>
      <c r="E359" s="22">
        <v>4.4943820224719104</v>
      </c>
      <c r="F359" s="355"/>
      <c r="G359" s="80"/>
      <c r="H359" s="80"/>
      <c r="I359" s="80"/>
    </row>
    <row r="360" spans="1:16" s="81" customFormat="1" ht="14.25" customHeight="1" x14ac:dyDescent="0.3">
      <c r="A360" s="240"/>
      <c r="B360" s="295" t="s">
        <v>50</v>
      </c>
      <c r="C360" s="93">
        <v>17.816091954022987</v>
      </c>
      <c r="D360" s="93">
        <v>28.676470588235293</v>
      </c>
      <c r="E360" s="93">
        <v>11.797752808988765</v>
      </c>
      <c r="F360" s="418"/>
      <c r="G360" s="80"/>
      <c r="H360" s="80"/>
      <c r="I360" s="80"/>
    </row>
    <row r="361" spans="1:16" s="81" customFormat="1" ht="14.25" customHeight="1" thickBot="1" x14ac:dyDescent="0.35">
      <c r="A361" s="117"/>
      <c r="B361" s="40" t="s">
        <v>51</v>
      </c>
      <c r="C361" s="124">
        <v>20.689655172413794</v>
      </c>
      <c r="D361" s="124">
        <v>51.470588235294116</v>
      </c>
      <c r="E361" s="124">
        <v>83.707865168539328</v>
      </c>
      <c r="F361" s="419"/>
      <c r="G361" s="80"/>
      <c r="H361" s="80"/>
      <c r="I361" s="80"/>
    </row>
    <row r="362" spans="1:16" s="81" customFormat="1" ht="27.75" customHeight="1" thickTop="1" thickBot="1" x14ac:dyDescent="0.35">
      <c r="A362" s="357" t="s">
        <v>150</v>
      </c>
      <c r="B362" s="357"/>
      <c r="C362" s="129">
        <f>(C359*4.31+C360*2+C361)/100</f>
        <v>3.2136206896551722</v>
      </c>
      <c r="D362" s="129">
        <f>(D359*4.31+D360*2+D361)/100</f>
        <v>1.9438970588235294</v>
      </c>
      <c r="E362" s="129">
        <f>(E359*4.31+E360*2+E361)/100</f>
        <v>1.2667415730337079</v>
      </c>
      <c r="F362" s="129">
        <f>C362-E362</f>
        <v>1.9468791166214643</v>
      </c>
      <c r="G362" s="177"/>
      <c r="H362" s="80"/>
      <c r="I362" s="80"/>
    </row>
    <row r="363" spans="1:16" s="81" customFormat="1" ht="15" thickTop="1" x14ac:dyDescent="0.3">
      <c r="A363" s="1" t="s">
        <v>163</v>
      </c>
      <c r="B363" s="46"/>
      <c r="C363" s="87"/>
      <c r="D363" s="80"/>
      <c r="E363" s="80"/>
      <c r="F363" s="80"/>
      <c r="G363" s="80"/>
      <c r="H363" s="80"/>
      <c r="I363" s="80"/>
    </row>
    <row r="364" spans="1:16" s="81" customFormat="1" x14ac:dyDescent="0.3">
      <c r="A364" s="1"/>
      <c r="B364" s="46"/>
      <c r="C364" s="87"/>
      <c r="D364" s="80"/>
      <c r="E364" s="80"/>
      <c r="F364" s="80"/>
      <c r="G364" s="80"/>
      <c r="H364" s="80"/>
      <c r="I364" s="80"/>
      <c r="O364"/>
      <c r="P364"/>
    </row>
    <row r="365" spans="1:16" s="81" customFormat="1" x14ac:dyDescent="0.3">
      <c r="A365" s="1"/>
      <c r="B365" s="46"/>
      <c r="C365" s="87"/>
      <c r="D365" s="80"/>
      <c r="E365" s="80"/>
      <c r="F365" s="80"/>
      <c r="G365" s="80"/>
      <c r="H365" s="80"/>
      <c r="I365" s="80"/>
      <c r="O365"/>
      <c r="P365"/>
    </row>
    <row r="366" spans="1:16" x14ac:dyDescent="0.3">
      <c r="A366" s="1" t="s">
        <v>275</v>
      </c>
      <c r="B366" s="1"/>
      <c r="C366" s="87"/>
      <c r="D366" s="80"/>
      <c r="E366" s="80"/>
      <c r="F366" s="80"/>
      <c r="G366" s="1"/>
      <c r="H366" s="1"/>
      <c r="I366" s="1"/>
    </row>
    <row r="367" spans="1:16" x14ac:dyDescent="0.3">
      <c r="A367" s="25" t="s">
        <v>47</v>
      </c>
      <c r="B367" s="1"/>
      <c r="C367" s="19"/>
      <c r="D367" s="1"/>
      <c r="E367" s="1"/>
      <c r="F367" s="3"/>
      <c r="G367" s="1"/>
      <c r="H367" s="1"/>
      <c r="I367" s="1"/>
    </row>
    <row r="368" spans="1:16" ht="17.399999999999999" x14ac:dyDescent="0.3">
      <c r="A368" s="25"/>
      <c r="B368" s="5" t="s">
        <v>2</v>
      </c>
      <c r="C368" s="82" t="s">
        <v>3</v>
      </c>
      <c r="D368" s="38" t="s">
        <v>4</v>
      </c>
      <c r="E368" s="6" t="s">
        <v>5</v>
      </c>
      <c r="F368" s="27"/>
      <c r="G368" s="1"/>
      <c r="H368" s="1"/>
      <c r="I368" s="1"/>
    </row>
    <row r="369" spans="1:9" x14ac:dyDescent="0.3">
      <c r="A369" s="1"/>
      <c r="B369" s="5" t="s">
        <v>48</v>
      </c>
      <c r="C369" s="15">
        <v>137</v>
      </c>
      <c r="D369" s="26">
        <v>17.125</v>
      </c>
      <c r="E369" s="22">
        <v>17.211055276381909</v>
      </c>
      <c r="F369" s="28"/>
      <c r="G369" s="1"/>
      <c r="H369" s="1"/>
      <c r="I369" s="1"/>
    </row>
    <row r="370" spans="1:9" x14ac:dyDescent="0.3">
      <c r="A370" s="1"/>
      <c r="B370" s="5" t="s">
        <v>49</v>
      </c>
      <c r="C370" s="15">
        <v>240</v>
      </c>
      <c r="D370" s="26">
        <v>30</v>
      </c>
      <c r="E370" s="22">
        <v>30.150753768844222</v>
      </c>
      <c r="F370" s="28"/>
      <c r="G370" s="1"/>
      <c r="H370" s="1"/>
      <c r="I370" s="1"/>
    </row>
    <row r="371" spans="1:9" x14ac:dyDescent="0.3">
      <c r="A371" s="1"/>
      <c r="B371" s="5" t="s">
        <v>50</v>
      </c>
      <c r="C371" s="15">
        <v>152</v>
      </c>
      <c r="D371" s="26">
        <v>19</v>
      </c>
      <c r="E371" s="22">
        <v>19.095477386934672</v>
      </c>
      <c r="F371" s="28"/>
      <c r="G371" s="1"/>
      <c r="H371" s="1"/>
      <c r="I371" s="1"/>
    </row>
    <row r="372" spans="1:9" x14ac:dyDescent="0.3">
      <c r="A372" s="1"/>
      <c r="B372" s="5" t="s">
        <v>51</v>
      </c>
      <c r="C372" s="15">
        <v>252</v>
      </c>
      <c r="D372" s="26">
        <v>31.5</v>
      </c>
      <c r="E372" s="22">
        <v>31.658291457286431</v>
      </c>
      <c r="F372" s="28"/>
      <c r="G372" s="1"/>
      <c r="H372" s="1"/>
      <c r="I372" s="1"/>
    </row>
    <row r="373" spans="1:9" x14ac:dyDescent="0.3">
      <c r="A373" s="1"/>
      <c r="B373" s="5" t="s">
        <v>45</v>
      </c>
      <c r="C373" s="15">
        <v>15</v>
      </c>
      <c r="D373" s="26">
        <v>1.875</v>
      </c>
      <c r="E373" s="22">
        <v>1.8844221105527639</v>
      </c>
      <c r="F373" s="28"/>
      <c r="G373" s="1"/>
      <c r="H373" s="1"/>
      <c r="I373" s="1"/>
    </row>
    <row r="374" spans="1:9" x14ac:dyDescent="0.3">
      <c r="A374" s="5" t="s">
        <v>25</v>
      </c>
      <c r="B374" s="5" t="s">
        <v>26</v>
      </c>
      <c r="C374" s="15">
        <v>4</v>
      </c>
      <c r="D374" s="26">
        <v>0.5</v>
      </c>
      <c r="E374" s="22">
        <f>SUM(E369:E373)</f>
        <v>99.999999999999986</v>
      </c>
      <c r="F374" s="3"/>
      <c r="G374" s="1"/>
      <c r="H374" s="1"/>
      <c r="I374" s="1"/>
    </row>
    <row r="375" spans="1:9" ht="13.5" customHeight="1" thickBot="1" x14ac:dyDescent="0.35">
      <c r="A375" s="178" t="s">
        <v>11</v>
      </c>
      <c r="B375" s="178"/>
      <c r="C375" s="119">
        <v>800</v>
      </c>
      <c r="D375" s="118">
        <v>100</v>
      </c>
      <c r="E375" s="149"/>
      <c r="F375" s="3"/>
      <c r="G375" s="1"/>
      <c r="H375" s="1"/>
      <c r="I375" s="1"/>
    </row>
    <row r="376" spans="1:9" ht="18.75" customHeight="1" thickTop="1" thickBot="1" x14ac:dyDescent="0.35">
      <c r="A376" s="420" t="s">
        <v>150</v>
      </c>
      <c r="B376" s="420"/>
      <c r="C376" s="420"/>
      <c r="D376" s="420"/>
      <c r="E376" s="129">
        <f>(5*E369+4*E370+2*E371+1*E372)/98</f>
        <v>2.8215054866167577</v>
      </c>
      <c r="F376" s="179"/>
      <c r="G376" s="1"/>
      <c r="H376" s="1"/>
      <c r="I376" s="1"/>
    </row>
    <row r="377" spans="1:9" ht="15" thickTop="1" x14ac:dyDescent="0.3">
      <c r="A377" s="1"/>
      <c r="B377" s="46"/>
      <c r="C377" s="18"/>
      <c r="D377" s="3"/>
      <c r="E377" s="3"/>
      <c r="F377" s="3"/>
      <c r="G377" s="1"/>
      <c r="H377" s="1"/>
      <c r="I377" s="1"/>
    </row>
    <row r="378" spans="1:9" x14ac:dyDescent="0.3">
      <c r="A378" s="1"/>
      <c r="B378" s="46"/>
      <c r="C378" s="18"/>
      <c r="D378" s="3"/>
      <c r="E378" s="3"/>
      <c r="F378" s="3"/>
      <c r="G378" s="1"/>
      <c r="H378" s="1"/>
      <c r="I378" s="1"/>
    </row>
    <row r="379" spans="1:9" x14ac:dyDescent="0.3">
      <c r="A379" s="1" t="s">
        <v>276</v>
      </c>
      <c r="B379" s="46"/>
      <c r="C379" s="18"/>
      <c r="D379" s="3"/>
      <c r="E379" s="3"/>
      <c r="F379" s="3"/>
      <c r="G379" s="1"/>
      <c r="H379" s="1"/>
      <c r="I379" s="1"/>
    </row>
    <row r="380" spans="1:9" x14ac:dyDescent="0.3">
      <c r="A380" s="25" t="s">
        <v>47</v>
      </c>
      <c r="B380" s="46"/>
      <c r="C380" s="18"/>
      <c r="D380" s="3"/>
      <c r="E380" s="3"/>
      <c r="F380" s="3"/>
      <c r="G380" s="1"/>
      <c r="H380" s="1"/>
      <c r="I380" s="1"/>
    </row>
    <row r="381" spans="1:9" x14ac:dyDescent="0.3">
      <c r="A381" s="1" t="s">
        <v>2</v>
      </c>
      <c r="B381" s="355" t="s">
        <v>2</v>
      </c>
      <c r="C381" s="91" t="s">
        <v>178</v>
      </c>
      <c r="D381" s="92"/>
      <c r="E381" s="92"/>
      <c r="F381" s="92"/>
      <c r="G381" s="351" t="s">
        <v>173</v>
      </c>
      <c r="H381" s="1"/>
      <c r="I381" s="1"/>
    </row>
    <row r="382" spans="1:9" ht="29.25" customHeight="1" x14ac:dyDescent="0.3">
      <c r="A382" s="1"/>
      <c r="B382" s="356"/>
      <c r="C382" s="47" t="s">
        <v>215</v>
      </c>
      <c r="D382" s="20" t="s">
        <v>216</v>
      </c>
      <c r="E382" s="20" t="s">
        <v>165</v>
      </c>
      <c r="F382" s="32" t="s">
        <v>166</v>
      </c>
      <c r="G382" s="351"/>
      <c r="H382" s="1"/>
      <c r="I382" s="1"/>
    </row>
    <row r="383" spans="1:9" x14ac:dyDescent="0.3">
      <c r="A383" s="1"/>
      <c r="B383" s="44" t="s">
        <v>48</v>
      </c>
      <c r="C383" s="22">
        <v>47.169811320754718</v>
      </c>
      <c r="D383" s="22">
        <v>8.1712062256809332</v>
      </c>
      <c r="E383" s="22">
        <v>7.6271186440677967</v>
      </c>
      <c r="F383" s="22">
        <v>4.0229885057471266</v>
      </c>
      <c r="G383" s="352"/>
      <c r="H383" s="1"/>
      <c r="I383" s="1"/>
    </row>
    <row r="384" spans="1:9" x14ac:dyDescent="0.3">
      <c r="A384" s="1"/>
      <c r="B384" s="44" t="s">
        <v>49</v>
      </c>
      <c r="C384" s="22">
        <v>29.245283018867923</v>
      </c>
      <c r="D384" s="22">
        <v>48.638132295719842</v>
      </c>
      <c r="E384" s="22">
        <v>24.576271186440678</v>
      </c>
      <c r="F384" s="22">
        <v>10.344827586206897</v>
      </c>
      <c r="G384" s="352"/>
      <c r="H384" s="1"/>
      <c r="I384" s="1"/>
    </row>
    <row r="385" spans="1:9" x14ac:dyDescent="0.3">
      <c r="A385" s="240"/>
      <c r="B385" s="296" t="s">
        <v>50</v>
      </c>
      <c r="C385" s="93">
        <v>9.9056603773584904</v>
      </c>
      <c r="D385" s="93">
        <v>20.233463035019454</v>
      </c>
      <c r="E385" s="93">
        <v>34.745762711864408</v>
      </c>
      <c r="F385" s="93">
        <v>17.241379310344829</v>
      </c>
      <c r="G385" s="352"/>
      <c r="H385" s="1"/>
      <c r="I385" s="1"/>
    </row>
    <row r="386" spans="1:9" ht="15" thickBot="1" x14ac:dyDescent="0.35">
      <c r="A386" s="117"/>
      <c r="B386" s="178" t="s">
        <v>51</v>
      </c>
      <c r="C386" s="124">
        <v>13.679245283018869</v>
      </c>
      <c r="D386" s="124">
        <v>22.957198443579767</v>
      </c>
      <c r="E386" s="124">
        <v>33.050847457627121</v>
      </c>
      <c r="F386" s="124">
        <v>68.390804597701148</v>
      </c>
      <c r="G386" s="353"/>
      <c r="H386" s="1"/>
      <c r="I386" s="1"/>
    </row>
    <row r="387" spans="1:9" ht="32.25" customHeight="1" thickTop="1" thickBot="1" x14ac:dyDescent="0.35">
      <c r="A387" s="357" t="s">
        <v>150</v>
      </c>
      <c r="B387" s="357"/>
      <c r="C387" s="141">
        <f>(C383*5+C384*4+C385*2+C386)/100</f>
        <v>3.8632075471698113</v>
      </c>
      <c r="D387" s="141">
        <f>(D383*5+D384*4+D385*2+D386)/100</f>
        <v>2.9883268482490273</v>
      </c>
      <c r="E387" s="141">
        <f>(E383*5+E384*4+E385*2+E386)/100</f>
        <v>2.3898305084745766</v>
      </c>
      <c r="F387" s="141">
        <f>(F383*5+F384*4+F385*2+F386)/100</f>
        <v>1.6436781609195401</v>
      </c>
      <c r="G387" s="129">
        <f>C387-F387</f>
        <v>2.2195293862502714</v>
      </c>
      <c r="H387" s="1"/>
      <c r="I387" s="1"/>
    </row>
    <row r="388" spans="1:9" ht="15" thickTop="1" x14ac:dyDescent="0.3">
      <c r="A388" s="1" t="s">
        <v>179</v>
      </c>
      <c r="B388" s="46"/>
      <c r="C388" s="18"/>
      <c r="D388" s="3"/>
      <c r="E388" s="3"/>
      <c r="F388" s="3"/>
      <c r="G388" s="1"/>
      <c r="H388" s="1"/>
      <c r="I388" s="1"/>
    </row>
    <row r="389" spans="1:9" x14ac:dyDescent="0.3">
      <c r="A389" s="1"/>
      <c r="B389" s="46"/>
      <c r="C389" s="18"/>
      <c r="D389" s="3"/>
      <c r="E389" s="3"/>
      <c r="F389" s="3"/>
      <c r="G389" s="1"/>
      <c r="H389" s="1"/>
      <c r="I389" s="1"/>
    </row>
    <row r="390" spans="1:9" x14ac:dyDescent="0.3">
      <c r="A390" s="1"/>
      <c r="B390" s="46"/>
      <c r="C390" s="18"/>
      <c r="D390" s="3"/>
      <c r="E390" s="3"/>
      <c r="F390" s="3"/>
      <c r="G390" s="1"/>
      <c r="H390" s="1"/>
      <c r="I390" s="1"/>
    </row>
    <row r="391" spans="1:9" x14ac:dyDescent="0.3">
      <c r="A391" s="1" t="s">
        <v>277</v>
      </c>
      <c r="B391" s="46"/>
      <c r="C391" s="18"/>
      <c r="D391" s="3"/>
      <c r="E391" s="3"/>
      <c r="F391" s="3"/>
      <c r="G391" s="1"/>
      <c r="H391" s="1"/>
      <c r="I391" s="1"/>
    </row>
    <row r="392" spans="1:9" x14ac:dyDescent="0.3">
      <c r="A392" s="25" t="s">
        <v>47</v>
      </c>
      <c r="B392" s="46"/>
      <c r="C392" s="18"/>
      <c r="D392" s="3"/>
      <c r="E392" s="3"/>
      <c r="F392" s="3"/>
      <c r="G392" s="1"/>
      <c r="H392" s="1"/>
      <c r="I392" s="1"/>
    </row>
    <row r="393" spans="1:9" x14ac:dyDescent="0.3">
      <c r="A393" s="1" t="s">
        <v>2</v>
      </c>
      <c r="B393" s="355" t="s">
        <v>2</v>
      </c>
      <c r="C393" s="368" t="s">
        <v>151</v>
      </c>
      <c r="D393" s="368"/>
      <c r="E393" s="368"/>
      <c r="F393" s="351" t="s">
        <v>173</v>
      </c>
      <c r="G393" s="1"/>
      <c r="H393" s="1"/>
      <c r="I393" s="1"/>
    </row>
    <row r="394" spans="1:9" x14ac:dyDescent="0.3">
      <c r="A394" s="1"/>
      <c r="B394" s="356"/>
      <c r="C394" s="47" t="s">
        <v>156</v>
      </c>
      <c r="D394" s="32" t="s">
        <v>157</v>
      </c>
      <c r="E394" s="32" t="s">
        <v>158</v>
      </c>
      <c r="F394" s="351"/>
      <c r="G394" s="1"/>
      <c r="H394" s="1"/>
      <c r="I394" s="1"/>
    </row>
    <row r="395" spans="1:9" x14ac:dyDescent="0.3">
      <c r="A395" s="1"/>
      <c r="B395" s="44" t="s">
        <v>48</v>
      </c>
      <c r="C395" s="48">
        <v>29.870129870129869</v>
      </c>
      <c r="D395" s="22">
        <v>19.453924914675767</v>
      </c>
      <c r="E395" s="22">
        <v>10.179640718562874</v>
      </c>
      <c r="F395" s="355"/>
      <c r="G395" s="1"/>
      <c r="H395" s="1"/>
      <c r="I395" s="1"/>
    </row>
    <row r="396" spans="1:9" x14ac:dyDescent="0.3">
      <c r="A396" s="1"/>
      <c r="B396" s="44" t="s">
        <v>49</v>
      </c>
      <c r="C396" s="48">
        <v>46.753246753246756</v>
      </c>
      <c r="D396" s="22">
        <v>33.105802047781573</v>
      </c>
      <c r="E396" s="22">
        <v>21.257485029940121</v>
      </c>
      <c r="F396" s="418"/>
      <c r="G396" s="1"/>
      <c r="H396" s="1"/>
      <c r="I396" s="1"/>
    </row>
    <row r="397" spans="1:9" x14ac:dyDescent="0.3">
      <c r="A397" s="240"/>
      <c r="B397" s="296" t="s">
        <v>50</v>
      </c>
      <c r="C397" s="50">
        <v>9.7402597402597397</v>
      </c>
      <c r="D397" s="93">
        <v>22.866894197952217</v>
      </c>
      <c r="E397" s="93">
        <v>20.95808383233533</v>
      </c>
      <c r="F397" s="418"/>
      <c r="G397" s="1"/>
      <c r="H397" s="1"/>
      <c r="I397" s="1"/>
    </row>
    <row r="398" spans="1:9" ht="15" thickBot="1" x14ac:dyDescent="0.35">
      <c r="A398" s="117"/>
      <c r="B398" s="178" t="s">
        <v>51</v>
      </c>
      <c r="C398" s="143">
        <v>13.636363636363637</v>
      </c>
      <c r="D398" s="124">
        <v>24.573378839590443</v>
      </c>
      <c r="E398" s="124">
        <v>47.604790419161674</v>
      </c>
      <c r="F398" s="419"/>
      <c r="G398" s="1"/>
      <c r="H398" s="1"/>
      <c r="I398" s="1"/>
    </row>
    <row r="399" spans="1:9" ht="29.25" customHeight="1" thickTop="1" thickBot="1" x14ac:dyDescent="0.35">
      <c r="A399" s="357" t="s">
        <v>150</v>
      </c>
      <c r="B399" s="357"/>
      <c r="C399" s="141">
        <f>(C395*5+C396*4+C397*2+C398)/100</f>
        <v>3.6948051948051948</v>
      </c>
      <c r="D399" s="141">
        <f>(D395*5+D396*4+D397*2+D398)/100</f>
        <v>2.9999999999999996</v>
      </c>
      <c r="E399" s="141">
        <f>(E395*5+E396*4+E397*2+E398)/100</f>
        <v>2.2544910179640723</v>
      </c>
      <c r="F399" s="129">
        <f>E399-C399</f>
        <v>-1.4403141768411225</v>
      </c>
      <c r="G399" s="161"/>
      <c r="H399" s="1"/>
      <c r="I399" s="1"/>
    </row>
    <row r="400" spans="1:9" ht="15" thickTop="1" x14ac:dyDescent="0.3">
      <c r="A400" s="2" t="s">
        <v>190</v>
      </c>
      <c r="B400" s="46"/>
      <c r="C400" s="18"/>
      <c r="D400" s="3"/>
      <c r="E400" s="3"/>
      <c r="F400" s="3"/>
      <c r="G400" s="1"/>
      <c r="H400" s="1"/>
      <c r="I400" s="1"/>
    </row>
    <row r="401" spans="1:9" x14ac:dyDescent="0.3">
      <c r="A401" s="1"/>
      <c r="B401" s="46"/>
      <c r="C401" s="18"/>
      <c r="D401" s="3"/>
      <c r="E401" s="3"/>
      <c r="F401" s="3"/>
      <c r="G401" s="1"/>
      <c r="H401" s="1"/>
      <c r="I401" s="1"/>
    </row>
    <row r="402" spans="1:9" x14ac:dyDescent="0.3">
      <c r="A402" s="1"/>
      <c r="B402" s="46"/>
      <c r="C402" s="18"/>
      <c r="D402" s="3"/>
      <c r="E402" s="3"/>
      <c r="F402" s="3"/>
      <c r="G402" s="1"/>
      <c r="H402" s="1"/>
      <c r="I402" s="1"/>
    </row>
    <row r="403" spans="1:9" x14ac:dyDescent="0.3">
      <c r="A403" s="1" t="s">
        <v>278</v>
      </c>
      <c r="B403" s="46"/>
      <c r="C403" s="18"/>
      <c r="D403" s="3"/>
      <c r="E403" s="3"/>
      <c r="F403" s="3"/>
      <c r="G403" s="1"/>
      <c r="H403" s="1"/>
      <c r="I403" s="1"/>
    </row>
    <row r="404" spans="1:9" x14ac:dyDescent="0.3">
      <c r="A404" s="25" t="s">
        <v>47</v>
      </c>
      <c r="B404" s="46"/>
      <c r="C404" s="18"/>
      <c r="D404" s="3"/>
      <c r="E404" s="3"/>
      <c r="F404" s="3"/>
      <c r="G404" s="1"/>
      <c r="H404" s="1"/>
      <c r="I404" s="1"/>
    </row>
    <row r="405" spans="1:9" x14ac:dyDescent="0.3">
      <c r="A405" s="1" t="s">
        <v>2</v>
      </c>
      <c r="B405" s="355" t="s">
        <v>2</v>
      </c>
      <c r="C405" s="424" t="s">
        <v>174</v>
      </c>
      <c r="D405" s="424"/>
      <c r="E405" s="351" t="s">
        <v>173</v>
      </c>
      <c r="F405" s="3"/>
      <c r="G405" s="1"/>
      <c r="H405" s="1"/>
      <c r="I405" s="1"/>
    </row>
    <row r="406" spans="1:9" x14ac:dyDescent="0.3">
      <c r="A406" s="1"/>
      <c r="B406" s="356"/>
      <c r="C406" s="47" t="s">
        <v>199</v>
      </c>
      <c r="D406" s="32" t="s">
        <v>200</v>
      </c>
      <c r="E406" s="351"/>
      <c r="F406" s="3"/>
      <c r="G406" s="1"/>
      <c r="H406" s="1"/>
      <c r="I406" s="1"/>
    </row>
    <row r="407" spans="1:9" x14ac:dyDescent="0.3">
      <c r="A407" s="1"/>
      <c r="B407" s="44" t="s">
        <v>48</v>
      </c>
      <c r="C407" s="22">
        <v>17.711171662125341</v>
      </c>
      <c r="D407" s="22">
        <v>17.274939172749392</v>
      </c>
      <c r="E407" s="355"/>
      <c r="F407" s="3"/>
      <c r="G407" s="1"/>
      <c r="H407" s="1"/>
      <c r="I407" s="1"/>
    </row>
    <row r="408" spans="1:9" x14ac:dyDescent="0.3">
      <c r="A408" s="1"/>
      <c r="B408" s="44" t="s">
        <v>49</v>
      </c>
      <c r="C408" s="22">
        <v>31.607629427792915</v>
      </c>
      <c r="D408" s="22">
        <v>30.170316301703163</v>
      </c>
      <c r="E408" s="418"/>
      <c r="F408" s="3"/>
      <c r="G408" s="1"/>
      <c r="H408" s="1"/>
      <c r="I408" s="1"/>
    </row>
    <row r="409" spans="1:9" x14ac:dyDescent="0.3">
      <c r="A409" s="240"/>
      <c r="B409" s="296" t="s">
        <v>50</v>
      </c>
      <c r="C409" s="93">
        <v>19.891008174386922</v>
      </c>
      <c r="D409" s="93">
        <v>18.978102189781023</v>
      </c>
      <c r="E409" s="418"/>
      <c r="F409" s="3"/>
      <c r="G409" s="1"/>
      <c r="H409" s="1"/>
      <c r="I409" s="1"/>
    </row>
    <row r="410" spans="1:9" ht="15" thickBot="1" x14ac:dyDescent="0.35">
      <c r="A410" s="117"/>
      <c r="B410" s="178" t="s">
        <v>51</v>
      </c>
      <c r="C410" s="124">
        <v>30.790190735694821</v>
      </c>
      <c r="D410" s="124">
        <v>33.576642335766422</v>
      </c>
      <c r="E410" s="419"/>
      <c r="F410" s="3"/>
      <c r="G410" s="1"/>
      <c r="H410" s="1"/>
      <c r="I410" s="1"/>
    </row>
    <row r="411" spans="1:9" ht="29.25" customHeight="1" thickTop="1" thickBot="1" x14ac:dyDescent="0.35">
      <c r="A411" s="357" t="s">
        <v>150</v>
      </c>
      <c r="B411" s="357"/>
      <c r="C411" s="141">
        <f>(C407*5+C408*4+C409*2+C410)/100</f>
        <v>2.8555858310626707</v>
      </c>
      <c r="D411" s="141">
        <f>(D407*5+D408*4+D409*2+D410)/100</f>
        <v>2.785888077858881</v>
      </c>
      <c r="E411" s="129">
        <f>C411-D411</f>
        <v>6.9697753203789681E-2</v>
      </c>
      <c r="F411" s="160"/>
      <c r="G411" s="1"/>
      <c r="H411" s="1"/>
      <c r="I411" s="1"/>
    </row>
    <row r="412" spans="1:9" ht="15" thickTop="1" x14ac:dyDescent="0.3">
      <c r="A412" s="1" t="s">
        <v>162</v>
      </c>
      <c r="B412" s="46"/>
      <c r="C412" s="18"/>
      <c r="D412" s="3"/>
      <c r="E412" s="3"/>
      <c r="F412" s="3"/>
      <c r="G412" s="1"/>
      <c r="H412" s="1"/>
      <c r="I412" s="1"/>
    </row>
    <row r="413" spans="1:9" x14ac:dyDescent="0.3">
      <c r="A413" s="1"/>
      <c r="B413" s="46"/>
      <c r="C413" s="18"/>
      <c r="D413" s="3"/>
      <c r="E413" s="3"/>
      <c r="F413" s="3"/>
      <c r="G413" s="1"/>
      <c r="H413" s="1"/>
      <c r="I413" s="1"/>
    </row>
    <row r="414" spans="1:9" x14ac:dyDescent="0.3">
      <c r="A414" s="1"/>
      <c r="B414" s="46"/>
      <c r="C414" s="18"/>
      <c r="D414" s="3"/>
      <c r="E414" s="3"/>
      <c r="F414" s="3"/>
      <c r="G414" s="1"/>
      <c r="H414" s="1"/>
      <c r="I414" s="1"/>
    </row>
    <row r="415" spans="1:9" x14ac:dyDescent="0.3">
      <c r="A415" s="1" t="s">
        <v>279</v>
      </c>
      <c r="B415" s="46"/>
      <c r="C415" s="18"/>
      <c r="D415" s="3"/>
      <c r="E415" s="3"/>
      <c r="F415" s="3"/>
      <c r="G415" s="1"/>
      <c r="H415" s="1"/>
      <c r="I415" s="1"/>
    </row>
    <row r="416" spans="1:9" ht="15" customHeight="1" x14ac:dyDescent="0.3">
      <c r="A416" s="25" t="s">
        <v>47</v>
      </c>
      <c r="B416" s="46"/>
      <c r="C416" s="18"/>
      <c r="D416" s="3"/>
      <c r="E416" s="3"/>
      <c r="F416" s="3"/>
      <c r="G416" s="1"/>
      <c r="H416" s="1"/>
      <c r="I416" s="1"/>
    </row>
    <row r="417" spans="1:9" ht="32.25" customHeight="1" x14ac:dyDescent="0.3">
      <c r="A417" s="1"/>
      <c r="B417" s="355" t="s">
        <v>2</v>
      </c>
      <c r="C417" s="367" t="s">
        <v>154</v>
      </c>
      <c r="D417" s="367"/>
      <c r="E417" s="367"/>
      <c r="F417" s="351" t="s">
        <v>173</v>
      </c>
      <c r="G417" s="1"/>
      <c r="H417" s="1"/>
      <c r="I417" s="1"/>
    </row>
    <row r="418" spans="1:9" ht="28.8" x14ac:dyDescent="0.3">
      <c r="A418" s="1"/>
      <c r="B418" s="356"/>
      <c r="C418" s="76" t="s">
        <v>164</v>
      </c>
      <c r="D418" s="76" t="s">
        <v>165</v>
      </c>
      <c r="E418" s="9" t="s">
        <v>166</v>
      </c>
      <c r="F418" s="351"/>
      <c r="G418" s="1"/>
      <c r="H418" s="1"/>
      <c r="I418" s="1"/>
    </row>
    <row r="419" spans="1:9" x14ac:dyDescent="0.3">
      <c r="A419" s="1"/>
      <c r="B419" s="44" t="s">
        <v>48</v>
      </c>
      <c r="C419" s="22">
        <v>39.0625</v>
      </c>
      <c r="D419" s="22">
        <v>11.173184357541899</v>
      </c>
      <c r="E419" s="22">
        <v>9.7014925373134329</v>
      </c>
      <c r="F419" s="355"/>
      <c r="G419" s="1"/>
      <c r="H419" s="1"/>
      <c r="I419" s="1"/>
    </row>
    <row r="420" spans="1:9" x14ac:dyDescent="0.3">
      <c r="A420" s="1"/>
      <c r="B420" s="44" t="s">
        <v>49</v>
      </c>
      <c r="C420" s="22">
        <v>46.354166666666664</v>
      </c>
      <c r="D420" s="22">
        <v>41.899441340782126</v>
      </c>
      <c r="E420" s="22">
        <v>18.407960199004975</v>
      </c>
      <c r="F420" s="418"/>
      <c r="G420" s="1"/>
      <c r="H420" s="1"/>
      <c r="I420" s="1"/>
    </row>
    <row r="421" spans="1:9" x14ac:dyDescent="0.3">
      <c r="A421" s="240"/>
      <c r="B421" s="296" t="s">
        <v>50</v>
      </c>
      <c r="C421" s="93">
        <v>9.8958333333333339</v>
      </c>
      <c r="D421" s="93">
        <v>34.07821229050279</v>
      </c>
      <c r="E421" s="93">
        <v>17.910447761194028</v>
      </c>
      <c r="F421" s="418"/>
      <c r="G421" s="1"/>
      <c r="H421" s="1"/>
      <c r="I421" s="1"/>
    </row>
    <row r="422" spans="1:9" ht="15" thickBot="1" x14ac:dyDescent="0.35">
      <c r="A422" s="117"/>
      <c r="B422" s="178" t="s">
        <v>51</v>
      </c>
      <c r="C422" s="124">
        <v>4.6875</v>
      </c>
      <c r="D422" s="124">
        <v>12.849162011173185</v>
      </c>
      <c r="E422" s="124">
        <v>53.980099502487562</v>
      </c>
      <c r="F422" s="419"/>
      <c r="G422" s="1"/>
      <c r="H422" s="1"/>
      <c r="I422" s="1"/>
    </row>
    <row r="423" spans="1:9" ht="30" customHeight="1" thickTop="1" thickBot="1" x14ac:dyDescent="0.35">
      <c r="A423" s="357" t="s">
        <v>150</v>
      </c>
      <c r="B423" s="357"/>
      <c r="C423" s="141">
        <f>(C419*5+C420*4+C421*2+C422)/100</f>
        <v>4.052083333333333</v>
      </c>
      <c r="D423" s="141">
        <f>(D419*5+D420*4+D421*2+D422)/100</f>
        <v>3.0446927374301676</v>
      </c>
      <c r="E423" s="141">
        <f>(E419*5+E420*4+E421*2+E422)/100</f>
        <v>2.1194029850746268</v>
      </c>
      <c r="F423" s="129">
        <f>C423-E423</f>
        <v>1.9326803482587063</v>
      </c>
      <c r="G423" s="161"/>
      <c r="H423" s="1"/>
      <c r="I423" s="1"/>
    </row>
    <row r="424" spans="1:9" ht="16.5" customHeight="1" thickTop="1" x14ac:dyDescent="0.3">
      <c r="A424" s="1" t="s">
        <v>163</v>
      </c>
      <c r="B424" s="46"/>
      <c r="C424" s="18"/>
      <c r="D424" s="3"/>
      <c r="E424" s="3"/>
      <c r="F424" s="3"/>
      <c r="G424" s="1"/>
      <c r="H424" s="1"/>
      <c r="I424" s="1"/>
    </row>
    <row r="425" spans="1:9" ht="16.5" customHeight="1" x14ac:dyDescent="0.3">
      <c r="A425" s="1"/>
      <c r="B425" s="46"/>
      <c r="C425" s="18"/>
      <c r="D425" s="3"/>
      <c r="E425" s="3"/>
      <c r="F425" s="3"/>
      <c r="G425" s="1"/>
      <c r="H425" s="1"/>
      <c r="I425" s="1"/>
    </row>
    <row r="426" spans="1:9" ht="16.5" customHeight="1" x14ac:dyDescent="0.3">
      <c r="A426" s="1"/>
      <c r="B426" s="46"/>
      <c r="C426" s="18"/>
      <c r="D426" s="3"/>
      <c r="E426" s="3"/>
      <c r="F426" s="3"/>
      <c r="G426" s="1"/>
      <c r="H426" s="1"/>
      <c r="I426" s="1"/>
    </row>
    <row r="427" spans="1:9" ht="16.5" customHeight="1" x14ac:dyDescent="0.3">
      <c r="A427" s="1" t="s">
        <v>280</v>
      </c>
      <c r="B427" s="46"/>
      <c r="C427" s="18"/>
      <c r="D427" s="3"/>
      <c r="E427" s="3"/>
      <c r="F427" s="3"/>
      <c r="G427" s="1"/>
      <c r="H427" s="1"/>
      <c r="I427" s="1"/>
    </row>
    <row r="428" spans="1:9" ht="16.5" customHeight="1" x14ac:dyDescent="0.3">
      <c r="A428" s="25" t="s">
        <v>47</v>
      </c>
      <c r="B428" s="46"/>
      <c r="C428" s="18"/>
      <c r="D428" s="3"/>
      <c r="E428" s="3"/>
      <c r="F428" s="3"/>
      <c r="G428" s="1"/>
      <c r="H428" s="1"/>
      <c r="I428" s="1"/>
    </row>
    <row r="429" spans="1:9" ht="29.25" customHeight="1" x14ac:dyDescent="0.3">
      <c r="A429" s="1" t="s">
        <v>2</v>
      </c>
      <c r="B429" s="352" t="s">
        <v>2</v>
      </c>
      <c r="C429" s="423" t="s">
        <v>171</v>
      </c>
      <c r="D429" s="423"/>
      <c r="E429" s="423"/>
      <c r="F429" s="351" t="s">
        <v>173</v>
      </c>
      <c r="G429" s="1"/>
      <c r="H429" s="1"/>
      <c r="I429" s="1"/>
    </row>
    <row r="430" spans="1:9" ht="45.75" customHeight="1" x14ac:dyDescent="0.3">
      <c r="A430" s="1"/>
      <c r="B430" s="352"/>
      <c r="C430" s="68" t="s">
        <v>201</v>
      </c>
      <c r="D430" s="68" t="s">
        <v>202</v>
      </c>
      <c r="E430" s="68" t="s">
        <v>203</v>
      </c>
      <c r="F430" s="351"/>
      <c r="G430" s="1"/>
      <c r="H430" s="1"/>
      <c r="I430" s="1"/>
    </row>
    <row r="431" spans="1:9" ht="16.5" customHeight="1" x14ac:dyDescent="0.3">
      <c r="A431" s="1"/>
      <c r="B431" s="44" t="s">
        <v>48</v>
      </c>
      <c r="C431" s="22">
        <v>34.63687150837989</v>
      </c>
      <c r="D431" s="22">
        <v>15.815085158150852</v>
      </c>
      <c r="E431" s="22">
        <v>4.838709677419355</v>
      </c>
      <c r="F431" s="355"/>
      <c r="G431" s="1"/>
      <c r="H431" s="1"/>
      <c r="I431" s="1"/>
    </row>
    <row r="432" spans="1:9" ht="16.5" customHeight="1" x14ac:dyDescent="0.3">
      <c r="A432" s="1"/>
      <c r="B432" s="44" t="s">
        <v>49</v>
      </c>
      <c r="C432" s="22">
        <v>44.692737430167597</v>
      </c>
      <c r="D432" s="22">
        <v>32.603406326034062</v>
      </c>
      <c r="E432" s="22">
        <v>12.903225806451612</v>
      </c>
      <c r="F432" s="418"/>
      <c r="G432" s="1"/>
      <c r="H432" s="1"/>
      <c r="I432" s="1"/>
    </row>
    <row r="433" spans="1:9" ht="16.5" customHeight="1" x14ac:dyDescent="0.3">
      <c r="A433" s="240"/>
      <c r="B433" s="296" t="s">
        <v>50</v>
      </c>
      <c r="C433" s="93">
        <v>8.938547486033519</v>
      </c>
      <c r="D433" s="93">
        <v>23.600973236009732</v>
      </c>
      <c r="E433" s="93">
        <v>20.43010752688172</v>
      </c>
      <c r="F433" s="418"/>
      <c r="G433" s="1"/>
      <c r="H433" s="1"/>
      <c r="I433" s="1"/>
    </row>
    <row r="434" spans="1:9" ht="16.5" customHeight="1" thickBot="1" x14ac:dyDescent="0.35">
      <c r="A434" s="117"/>
      <c r="B434" s="178" t="s">
        <v>51</v>
      </c>
      <c r="C434" s="124">
        <v>11.731843575418994</v>
      </c>
      <c r="D434" s="124">
        <v>27.980535279805352</v>
      </c>
      <c r="E434" s="124">
        <v>61.827956989247312</v>
      </c>
      <c r="F434" s="419"/>
      <c r="G434" s="1"/>
      <c r="H434" s="1"/>
      <c r="I434" s="1"/>
    </row>
    <row r="435" spans="1:9" ht="31.5" customHeight="1" thickTop="1" thickBot="1" x14ac:dyDescent="0.35">
      <c r="A435" s="357" t="s">
        <v>150</v>
      </c>
      <c r="B435" s="357"/>
      <c r="C435" s="141">
        <f>(C431*5+C432*4+C433*2+C434)/100</f>
        <v>3.8156424581005588</v>
      </c>
      <c r="D435" s="141">
        <f>(D431*5+D432*4+D433*2+D434)/100</f>
        <v>2.8467153284671531</v>
      </c>
      <c r="E435" s="141">
        <f>(E431*5+E432*4+E433*2+E434)/100</f>
        <v>1.7849462365591398</v>
      </c>
      <c r="F435" s="129">
        <f>C435-E435</f>
        <v>2.0306962215414188</v>
      </c>
      <c r="G435" s="161"/>
      <c r="H435" s="1"/>
      <c r="I435" s="1"/>
    </row>
    <row r="436" spans="1:9" ht="16.5" customHeight="1" thickTop="1" x14ac:dyDescent="0.3">
      <c r="A436" s="1" t="s">
        <v>163</v>
      </c>
      <c r="B436" s="46"/>
      <c r="C436" s="18"/>
      <c r="D436" s="3"/>
      <c r="E436" s="3"/>
      <c r="F436" s="3"/>
      <c r="G436" s="1"/>
      <c r="H436" s="1"/>
      <c r="I436" s="1"/>
    </row>
    <row r="437" spans="1:9" ht="16.5" customHeight="1" x14ac:dyDescent="0.3">
      <c r="A437" s="1"/>
      <c r="B437" s="46"/>
      <c r="C437" s="18"/>
      <c r="D437" s="3"/>
      <c r="E437" s="3"/>
      <c r="F437" s="3"/>
      <c r="G437" s="1"/>
      <c r="H437" s="1"/>
      <c r="I437" s="1"/>
    </row>
    <row r="438" spans="1:9" ht="16.5" customHeight="1" x14ac:dyDescent="0.3">
      <c r="A438" s="1"/>
      <c r="B438" s="46"/>
      <c r="C438" s="18"/>
      <c r="D438" s="3"/>
      <c r="E438" s="3"/>
      <c r="F438" s="3"/>
      <c r="G438" s="1"/>
      <c r="H438" s="1"/>
      <c r="I438" s="1"/>
    </row>
    <row r="439" spans="1:9" ht="16.5" customHeight="1" x14ac:dyDescent="0.3">
      <c r="A439" s="1" t="s">
        <v>281</v>
      </c>
      <c r="B439" s="46"/>
      <c r="C439" s="18"/>
      <c r="D439" s="3"/>
      <c r="E439" s="3"/>
      <c r="F439" s="3"/>
      <c r="G439" s="1"/>
      <c r="H439" s="1"/>
      <c r="I439" s="1"/>
    </row>
    <row r="440" spans="1:9" ht="16.5" customHeight="1" x14ac:dyDescent="0.3">
      <c r="A440" s="229" t="s">
        <v>47</v>
      </c>
      <c r="F440" s="3"/>
      <c r="G440" s="1"/>
      <c r="H440" s="1"/>
      <c r="I440" s="1"/>
    </row>
    <row r="441" spans="1:9" ht="16.5" customHeight="1" x14ac:dyDescent="0.3">
      <c r="A441" t="s">
        <v>2</v>
      </c>
      <c r="B441" s="415" t="s">
        <v>2</v>
      </c>
      <c r="C441" s="370" t="s">
        <v>168</v>
      </c>
      <c r="D441" s="370"/>
      <c r="E441" s="370"/>
      <c r="F441" s="3"/>
      <c r="G441" s="1"/>
      <c r="H441" s="1"/>
      <c r="I441" s="1"/>
    </row>
    <row r="442" spans="1:9" ht="16.5" customHeight="1" x14ac:dyDescent="0.3">
      <c r="B442" s="415"/>
      <c r="C442" s="32" t="s">
        <v>204</v>
      </c>
      <c r="D442" s="32" t="s">
        <v>205</v>
      </c>
      <c r="E442" s="32" t="s">
        <v>206</v>
      </c>
      <c r="F442" s="3"/>
      <c r="G442" s="1"/>
      <c r="H442" s="1"/>
      <c r="I442" s="1"/>
    </row>
    <row r="443" spans="1:9" ht="16.5" customHeight="1" x14ac:dyDescent="0.3">
      <c r="B443" s="230" t="s">
        <v>48</v>
      </c>
      <c r="C443" s="59">
        <v>19.883040935672515</v>
      </c>
      <c r="D443" s="59">
        <v>12.105263157894736</v>
      </c>
      <c r="E443" s="59">
        <v>15.277777777777779</v>
      </c>
      <c r="F443" s="3"/>
      <c r="G443" s="1"/>
      <c r="H443" s="1"/>
      <c r="I443" s="1"/>
    </row>
    <row r="444" spans="1:9" ht="16.5" customHeight="1" x14ac:dyDescent="0.3">
      <c r="B444" s="230" t="s">
        <v>49</v>
      </c>
      <c r="C444" s="59">
        <v>30.994152046783626</v>
      </c>
      <c r="D444" s="59">
        <v>28.421052631578949</v>
      </c>
      <c r="E444" s="59">
        <v>33.333333333333336</v>
      </c>
      <c r="F444" s="3"/>
      <c r="G444" s="1"/>
      <c r="H444" s="1"/>
      <c r="I444" s="1"/>
    </row>
    <row r="445" spans="1:9" ht="16.5" customHeight="1" x14ac:dyDescent="0.3">
      <c r="B445" s="231" t="s">
        <v>50</v>
      </c>
      <c r="C445" s="199">
        <v>19.883040935672515</v>
      </c>
      <c r="D445" s="199">
        <v>17.368421052631579</v>
      </c>
      <c r="E445" s="199">
        <v>22.222222222222221</v>
      </c>
      <c r="F445" s="3"/>
      <c r="G445" s="1"/>
      <c r="H445" s="1"/>
      <c r="I445" s="1"/>
    </row>
    <row r="446" spans="1:9" ht="16.5" customHeight="1" thickBot="1" x14ac:dyDescent="0.35">
      <c r="A446" s="226"/>
      <c r="B446" s="232" t="s">
        <v>51</v>
      </c>
      <c r="C446" s="124">
        <v>29.239766081871345</v>
      </c>
      <c r="D446" s="124">
        <v>42.10526315789474</v>
      </c>
      <c r="E446" s="124">
        <v>29.166666666666668</v>
      </c>
      <c r="F446" s="3"/>
      <c r="G446" s="1"/>
      <c r="H446" s="1"/>
      <c r="I446" s="1"/>
    </row>
    <row r="447" spans="1:9" ht="35.25" customHeight="1" thickTop="1" thickBot="1" x14ac:dyDescent="0.35">
      <c r="A447" s="357" t="s">
        <v>150</v>
      </c>
      <c r="B447" s="357"/>
      <c r="C447" s="141">
        <f>(C443*5+C444*4+C445*2+C446)/100</f>
        <v>2.9239766081871341</v>
      </c>
      <c r="D447" s="141">
        <f>(D443*5+D444*4+D445*2+D446)/100</f>
        <v>2.5105263157894737</v>
      </c>
      <c r="E447" s="141">
        <f>(E443*5+E444*4+E445*2+E446)/100</f>
        <v>2.8333333333333339</v>
      </c>
      <c r="F447" s="160"/>
      <c r="G447" s="1"/>
      <c r="H447" s="1"/>
      <c r="I447" s="1"/>
    </row>
    <row r="448" spans="1:9" ht="48.75" customHeight="1" thickTop="1" x14ac:dyDescent="0.3">
      <c r="A448" s="425" t="s">
        <v>193</v>
      </c>
      <c r="B448" s="425"/>
      <c r="C448" s="425"/>
      <c r="D448" s="425"/>
      <c r="E448" s="425"/>
      <c r="F448" s="425"/>
      <c r="G448" s="41"/>
      <c r="H448" s="1"/>
      <c r="I448" s="1"/>
    </row>
    <row r="449" spans="1:9" ht="16.5" customHeight="1" x14ac:dyDescent="0.3">
      <c r="A449" s="1"/>
      <c r="B449" s="46"/>
      <c r="C449" s="18"/>
      <c r="D449" s="3"/>
      <c r="E449" s="3"/>
      <c r="F449" s="3"/>
      <c r="G449" s="1"/>
      <c r="H449" s="1"/>
      <c r="I449" s="1"/>
    </row>
    <row r="450" spans="1:9" ht="16.5" customHeight="1" x14ac:dyDescent="0.3">
      <c r="A450" s="1"/>
      <c r="B450" s="46"/>
      <c r="C450" s="18"/>
      <c r="D450" s="3"/>
      <c r="E450" s="3"/>
      <c r="F450" s="3"/>
      <c r="G450" s="1"/>
      <c r="H450" s="1"/>
      <c r="I450" s="1"/>
    </row>
    <row r="451" spans="1:9" x14ac:dyDescent="0.3">
      <c r="A451" s="1" t="s">
        <v>282</v>
      </c>
      <c r="B451" s="46"/>
      <c r="C451" s="18"/>
      <c r="D451" s="3"/>
      <c r="E451" s="3"/>
      <c r="F451" s="3"/>
      <c r="G451" s="1"/>
      <c r="H451" s="1"/>
      <c r="I451" s="1"/>
    </row>
    <row r="452" spans="1:9" ht="36.75" customHeight="1" x14ac:dyDescent="0.3">
      <c r="A452" s="416" t="s">
        <v>63</v>
      </c>
      <c r="B452" s="417"/>
      <c r="C452" s="417"/>
      <c r="D452" s="417"/>
      <c r="E452" s="417"/>
      <c r="F452" s="417"/>
      <c r="G452" s="1"/>
      <c r="H452" s="1"/>
      <c r="I452" s="1"/>
    </row>
    <row r="453" spans="1:9" ht="17.399999999999999" x14ac:dyDescent="0.3">
      <c r="A453" s="1" t="s">
        <v>2</v>
      </c>
      <c r="B453" s="5" t="s">
        <v>2</v>
      </c>
      <c r="C453" s="37" t="s">
        <v>3</v>
      </c>
      <c r="D453" s="38" t="s">
        <v>4</v>
      </c>
      <c r="E453" s="43" t="s">
        <v>5</v>
      </c>
      <c r="F453" s="31"/>
      <c r="G453" s="1"/>
      <c r="H453" s="1"/>
      <c r="I453" s="1"/>
    </row>
    <row r="454" spans="1:9" x14ac:dyDescent="0.3">
      <c r="A454" s="1" t="s">
        <v>64</v>
      </c>
      <c r="B454" s="5" t="s">
        <v>48</v>
      </c>
      <c r="C454" s="15">
        <v>214</v>
      </c>
      <c r="D454" s="26">
        <v>26.75</v>
      </c>
      <c r="E454" s="22">
        <v>26.952141057934508</v>
      </c>
      <c r="F454" s="35"/>
      <c r="G454" s="1"/>
      <c r="H454" s="1"/>
      <c r="I454" s="1"/>
    </row>
    <row r="455" spans="1:9" x14ac:dyDescent="0.3">
      <c r="A455" s="1"/>
      <c r="B455" s="5" t="s">
        <v>49</v>
      </c>
      <c r="C455" s="15">
        <v>260</v>
      </c>
      <c r="D455" s="26">
        <v>32.5</v>
      </c>
      <c r="E455" s="22">
        <v>32.7455919395466</v>
      </c>
      <c r="F455" s="11"/>
      <c r="G455" s="1"/>
      <c r="H455" s="1"/>
      <c r="I455" s="1"/>
    </row>
    <row r="456" spans="1:9" x14ac:dyDescent="0.3">
      <c r="A456" s="1"/>
      <c r="B456" s="5" t="s">
        <v>50</v>
      </c>
      <c r="C456" s="15">
        <v>119</v>
      </c>
      <c r="D456" s="26">
        <v>14.875</v>
      </c>
      <c r="E456" s="22">
        <v>14.987405541561714</v>
      </c>
      <c r="F456" s="11"/>
      <c r="G456" s="1"/>
      <c r="H456" s="1"/>
      <c r="I456" s="1"/>
    </row>
    <row r="457" spans="1:9" x14ac:dyDescent="0.3">
      <c r="A457" s="1"/>
      <c r="B457" s="5" t="s">
        <v>51</v>
      </c>
      <c r="C457" s="15">
        <v>184</v>
      </c>
      <c r="D457" s="26">
        <v>23</v>
      </c>
      <c r="E457" s="22">
        <v>23.173803526448363</v>
      </c>
      <c r="F457" s="11"/>
      <c r="G457" s="1"/>
      <c r="H457" s="1"/>
      <c r="I457" s="1"/>
    </row>
    <row r="458" spans="1:9" x14ac:dyDescent="0.3">
      <c r="A458" s="1"/>
      <c r="B458" s="5" t="s">
        <v>45</v>
      </c>
      <c r="C458" s="15">
        <v>17</v>
      </c>
      <c r="D458" s="26">
        <v>2.125</v>
      </c>
      <c r="E458" s="22">
        <v>2.1410579345088161</v>
      </c>
      <c r="F458" s="11"/>
      <c r="G458" s="1"/>
      <c r="H458" s="1"/>
      <c r="I458" s="1"/>
    </row>
    <row r="459" spans="1:9" x14ac:dyDescent="0.3">
      <c r="A459" s="5" t="s">
        <v>25</v>
      </c>
      <c r="B459" s="5" t="s">
        <v>26</v>
      </c>
      <c r="C459" s="15">
        <v>6</v>
      </c>
      <c r="D459" s="26">
        <v>0.75</v>
      </c>
      <c r="E459" s="32"/>
      <c r="F459" s="3"/>
      <c r="G459" s="1"/>
      <c r="H459" s="1"/>
      <c r="I459" s="1"/>
    </row>
    <row r="460" spans="1:9" ht="15" thickBot="1" x14ac:dyDescent="0.35">
      <c r="A460" s="118" t="s">
        <v>11</v>
      </c>
      <c r="B460" s="118"/>
      <c r="C460" s="119">
        <v>800</v>
      </c>
      <c r="D460" s="118">
        <v>100</v>
      </c>
      <c r="E460" s="149"/>
      <c r="F460" s="3"/>
      <c r="G460" s="1"/>
      <c r="H460" s="1"/>
      <c r="I460" s="1"/>
    </row>
    <row r="461" spans="1:9" ht="15.6" thickTop="1" thickBot="1" x14ac:dyDescent="0.35">
      <c r="A461" s="374" t="s">
        <v>61</v>
      </c>
      <c r="B461" s="374"/>
      <c r="C461" s="374"/>
      <c r="D461" s="374"/>
      <c r="E461" s="122">
        <f>(5*E454+4*E455+2*E456+1*E457)/98</f>
        <v>3.253996812830926</v>
      </c>
      <c r="F461" s="11"/>
      <c r="G461" s="1"/>
      <c r="H461" s="1"/>
      <c r="I461" s="1"/>
    </row>
    <row r="462" spans="1:9" ht="15.75" customHeight="1" thickTop="1" x14ac:dyDescent="0.3">
      <c r="A462" s="29"/>
      <c r="B462" s="73"/>
      <c r="C462" s="71"/>
      <c r="D462" s="71"/>
      <c r="E462" s="11"/>
      <c r="F462" s="11"/>
      <c r="G462" s="1"/>
      <c r="H462" s="1"/>
      <c r="I462" s="1"/>
    </row>
    <row r="463" spans="1:9" ht="15.75" customHeight="1" x14ac:dyDescent="0.3">
      <c r="A463" s="29"/>
      <c r="B463" s="73"/>
      <c r="C463" s="71"/>
      <c r="D463" s="71"/>
      <c r="E463" s="11"/>
      <c r="F463" s="11"/>
      <c r="G463" s="1"/>
      <c r="H463" s="1"/>
      <c r="I463" s="1"/>
    </row>
    <row r="464" spans="1:9" ht="15.75" customHeight="1" x14ac:dyDescent="0.3">
      <c r="A464" s="1" t="s">
        <v>283</v>
      </c>
      <c r="B464" s="73"/>
      <c r="C464" s="71"/>
      <c r="D464" s="71"/>
      <c r="E464" s="11"/>
      <c r="F464" s="11"/>
      <c r="G464" s="1"/>
      <c r="H464" s="1"/>
      <c r="I464" s="1"/>
    </row>
    <row r="465" spans="1:9" ht="33" customHeight="1" x14ac:dyDescent="0.3">
      <c r="A465" s="416" t="s">
        <v>63</v>
      </c>
      <c r="B465" s="417"/>
      <c r="C465" s="417"/>
      <c r="D465" s="417"/>
      <c r="E465" s="417"/>
      <c r="F465" s="417"/>
      <c r="G465" s="1"/>
      <c r="H465" s="1"/>
      <c r="I465" s="1"/>
    </row>
    <row r="466" spans="1:9" ht="38.25" customHeight="1" x14ac:dyDescent="0.3">
      <c r="B466" s="415"/>
      <c r="C466" s="449" t="s">
        <v>181</v>
      </c>
      <c r="D466" s="449"/>
      <c r="E466" s="449"/>
      <c r="F466" s="449"/>
      <c r="G466" s="450" t="s">
        <v>173</v>
      </c>
      <c r="H466" s="1"/>
      <c r="I466" s="1"/>
    </row>
    <row r="467" spans="1:9" ht="28.5" customHeight="1" x14ac:dyDescent="0.3">
      <c r="A467" s="29"/>
      <c r="B467" s="415"/>
      <c r="C467" s="112" t="s">
        <v>215</v>
      </c>
      <c r="D467" s="32" t="s">
        <v>216</v>
      </c>
      <c r="E467" s="20" t="s">
        <v>165</v>
      </c>
      <c r="F467" s="32" t="s">
        <v>166</v>
      </c>
      <c r="G467" s="451"/>
      <c r="H467" s="1"/>
      <c r="I467" s="1"/>
    </row>
    <row r="468" spans="1:9" ht="15.75" customHeight="1" x14ac:dyDescent="0.3">
      <c r="A468" s="29"/>
      <c r="B468" s="61" t="s">
        <v>48</v>
      </c>
      <c r="C468" s="69">
        <v>72.992700729927009</v>
      </c>
      <c r="D468" s="69">
        <v>26.495726495726494</v>
      </c>
      <c r="E468" s="22">
        <v>14.583333333333334</v>
      </c>
      <c r="F468" s="22">
        <v>11.788617886178862</v>
      </c>
      <c r="G468" s="351"/>
      <c r="H468" s="1"/>
      <c r="I468" s="1"/>
    </row>
    <row r="469" spans="1:9" ht="15.75" customHeight="1" x14ac:dyDescent="0.3">
      <c r="A469" s="29"/>
      <c r="B469" s="61" t="s">
        <v>49</v>
      </c>
      <c r="C469" s="69">
        <v>15.328467153284672</v>
      </c>
      <c r="D469" s="69">
        <v>53.418803418803421</v>
      </c>
      <c r="E469" s="22">
        <v>36.111111111111114</v>
      </c>
      <c r="F469" s="22">
        <v>23.983739837398375</v>
      </c>
      <c r="G469" s="351"/>
      <c r="H469" s="1"/>
      <c r="I469" s="1"/>
    </row>
    <row r="470" spans="1:9" ht="15.75" customHeight="1" x14ac:dyDescent="0.3">
      <c r="A470" s="297"/>
      <c r="B470" s="285" t="s">
        <v>50</v>
      </c>
      <c r="C470" s="180">
        <v>6.5693430656934311</v>
      </c>
      <c r="D470" s="180">
        <v>12.393162393162394</v>
      </c>
      <c r="E470" s="93">
        <v>28.472222222222221</v>
      </c>
      <c r="F470" s="93">
        <v>15.853658536585366</v>
      </c>
      <c r="G470" s="351"/>
      <c r="H470" s="1"/>
      <c r="I470" s="1"/>
    </row>
    <row r="471" spans="1:9" ht="15.75" customHeight="1" thickBot="1" x14ac:dyDescent="0.35">
      <c r="A471" s="259"/>
      <c r="B471" s="174" t="s">
        <v>51</v>
      </c>
      <c r="C471" s="181">
        <v>5.1094890510948909</v>
      </c>
      <c r="D471" s="181">
        <v>7.6923076923076925</v>
      </c>
      <c r="E471" s="124">
        <v>20.833333333333332</v>
      </c>
      <c r="F471" s="124">
        <v>48.373983739837399</v>
      </c>
      <c r="G471" s="448"/>
      <c r="H471" s="1"/>
      <c r="I471" s="1"/>
    </row>
    <row r="472" spans="1:9" ht="27.75" customHeight="1" thickTop="1" thickBot="1" x14ac:dyDescent="0.35">
      <c r="A472" s="357" t="s">
        <v>150</v>
      </c>
      <c r="B472" s="357"/>
      <c r="C472" s="129">
        <f>(C468*5+C469*4+C470*2+C471)/100</f>
        <v>4.445255474452555</v>
      </c>
      <c r="D472" s="129">
        <f>(D468*5+D469*4+D470*2+D471)/100</f>
        <v>3.7863247863247862</v>
      </c>
      <c r="E472" s="129">
        <f>(E468*5+E469*4+E470*2+E471)/100</f>
        <v>2.9513888888888893</v>
      </c>
      <c r="F472" s="129">
        <f>(F468*5+F469*4+F470*2+F471)/100</f>
        <v>2.3495934959349594</v>
      </c>
      <c r="G472" s="129">
        <f>C472-F472</f>
        <v>2.0956619785175956</v>
      </c>
      <c r="H472" s="1"/>
      <c r="I472" s="1"/>
    </row>
    <row r="473" spans="1:9" ht="15.75" customHeight="1" thickTop="1" x14ac:dyDescent="0.3">
      <c r="A473" s="1" t="s">
        <v>167</v>
      </c>
      <c r="B473" s="73"/>
      <c r="C473" s="71"/>
      <c r="D473" s="71"/>
      <c r="E473" s="11"/>
      <c r="F473" s="11"/>
      <c r="G473" s="1"/>
      <c r="H473" s="1"/>
      <c r="I473" s="1"/>
    </row>
    <row r="474" spans="1:9" ht="15.75" customHeight="1" x14ac:dyDescent="0.3">
      <c r="A474" s="29"/>
      <c r="B474" s="73"/>
      <c r="C474" s="71"/>
      <c r="D474" s="71"/>
      <c r="E474" s="11"/>
      <c r="F474" s="11"/>
      <c r="G474" s="1"/>
      <c r="H474" s="1"/>
      <c r="I474" s="1"/>
    </row>
    <row r="475" spans="1:9" ht="15.75" customHeight="1" x14ac:dyDescent="0.3">
      <c r="A475" s="29"/>
      <c r="B475" s="73"/>
      <c r="C475" s="71"/>
      <c r="D475" s="71"/>
      <c r="E475" s="11"/>
      <c r="F475" s="11"/>
      <c r="G475" s="1"/>
      <c r="H475" s="1"/>
      <c r="I475" s="1"/>
    </row>
    <row r="476" spans="1:9" ht="15.75" customHeight="1" x14ac:dyDescent="0.3">
      <c r="A476" s="1" t="s">
        <v>284</v>
      </c>
      <c r="B476" s="73"/>
      <c r="C476" s="71"/>
      <c r="D476" s="71"/>
      <c r="E476" s="11"/>
      <c r="F476" s="11"/>
      <c r="G476" s="1"/>
      <c r="H476" s="1"/>
      <c r="I476" s="1"/>
    </row>
    <row r="477" spans="1:9" ht="32.25" customHeight="1" x14ac:dyDescent="0.3">
      <c r="A477" s="416" t="s">
        <v>63</v>
      </c>
      <c r="B477" s="417"/>
      <c r="C477" s="417"/>
      <c r="D477" s="417"/>
      <c r="E477" s="417"/>
      <c r="F477" s="417"/>
      <c r="G477" s="1"/>
      <c r="H477" s="1"/>
      <c r="I477" s="1"/>
    </row>
    <row r="478" spans="1:9" ht="15.75" customHeight="1" x14ac:dyDescent="0.3">
      <c r="A478" s="29"/>
      <c r="B478" s="438" t="s">
        <v>2</v>
      </c>
      <c r="C478" s="367" t="s">
        <v>180</v>
      </c>
      <c r="D478" s="367"/>
      <c r="E478" s="367"/>
      <c r="F478" s="367"/>
      <c r="G478" s="1"/>
      <c r="H478" s="1"/>
      <c r="I478" s="1"/>
    </row>
    <row r="479" spans="1:9" ht="30" customHeight="1" x14ac:dyDescent="0.3">
      <c r="A479" s="29"/>
      <c r="B479" s="439"/>
      <c r="C479" s="344" t="s">
        <v>207</v>
      </c>
      <c r="D479" s="335" t="s">
        <v>210</v>
      </c>
      <c r="E479" s="337" t="s">
        <v>209</v>
      </c>
      <c r="F479" s="337" t="s">
        <v>211</v>
      </c>
      <c r="G479" s="1"/>
      <c r="H479" s="1"/>
      <c r="I479" s="1"/>
    </row>
    <row r="480" spans="1:9" ht="15.75" customHeight="1" x14ac:dyDescent="0.3">
      <c r="A480" s="29"/>
      <c r="B480" s="61" t="s">
        <v>48</v>
      </c>
      <c r="C480" s="94">
        <v>20.87912087912088</v>
      </c>
      <c r="D480" s="22">
        <v>23.80952380952381</v>
      </c>
      <c r="E480" s="22">
        <v>47.668393782383419</v>
      </c>
      <c r="F480" s="22">
        <v>18.309859154929576</v>
      </c>
      <c r="G480" s="1"/>
      <c r="H480" s="1"/>
      <c r="I480" s="1"/>
    </row>
    <row r="481" spans="1:9" ht="15.75" customHeight="1" x14ac:dyDescent="0.3">
      <c r="A481" s="29"/>
      <c r="B481" s="61" t="s">
        <v>49</v>
      </c>
      <c r="C481" s="94">
        <v>41.208791208791212</v>
      </c>
      <c r="D481" s="22">
        <v>32.275132275132272</v>
      </c>
      <c r="E481" s="22">
        <v>23.834196891191709</v>
      </c>
      <c r="F481" s="22">
        <v>36.619718309859152</v>
      </c>
      <c r="G481" s="1"/>
      <c r="H481" s="1"/>
      <c r="I481" s="1"/>
    </row>
    <row r="482" spans="1:9" ht="15.75" customHeight="1" x14ac:dyDescent="0.3">
      <c r="A482" s="297"/>
      <c r="B482" s="285" t="s">
        <v>50</v>
      </c>
      <c r="C482" s="123">
        <v>19.780219780219781</v>
      </c>
      <c r="D482" s="93">
        <v>15.873015873015873</v>
      </c>
      <c r="E482" s="93">
        <v>12.953367875647668</v>
      </c>
      <c r="F482" s="93">
        <v>13.145539906103286</v>
      </c>
      <c r="G482" s="1"/>
      <c r="H482" s="1"/>
      <c r="I482" s="1"/>
    </row>
    <row r="483" spans="1:9" ht="15.75" customHeight="1" thickBot="1" x14ac:dyDescent="0.35">
      <c r="A483" s="259"/>
      <c r="B483" s="174" t="s">
        <v>51</v>
      </c>
      <c r="C483" s="182">
        <v>18.131868131868131</v>
      </c>
      <c r="D483" s="124">
        <v>28.042328042328041</v>
      </c>
      <c r="E483" s="124">
        <v>15.544041450777202</v>
      </c>
      <c r="F483" s="124">
        <v>31.92488262910798</v>
      </c>
      <c r="G483" s="1"/>
      <c r="H483" s="1"/>
      <c r="I483" s="1"/>
    </row>
    <row r="484" spans="1:9" ht="28.5" customHeight="1" thickTop="1" thickBot="1" x14ac:dyDescent="0.35">
      <c r="A484" s="357" t="s">
        <v>150</v>
      </c>
      <c r="B484" s="357"/>
      <c r="C484" s="342">
        <f>(C480*5+C481*4+C482*2+C483)/100</f>
        <v>3.2692307692307692</v>
      </c>
      <c r="D484" s="343">
        <f>(D480*5+D481*4+D482*2+D483)/100</f>
        <v>3.0793650793650795</v>
      </c>
      <c r="E484" s="343">
        <f>(E480*5+E481*4+E482*2+E483)/100</f>
        <v>3.7512953367875652</v>
      </c>
      <c r="F484" s="343">
        <f>(F480*5+F481*4+F482*2+F483)/100</f>
        <v>2.9624413145539905</v>
      </c>
      <c r="G484" s="117"/>
      <c r="H484" s="1"/>
      <c r="I484" s="1"/>
    </row>
    <row r="485" spans="1:9" ht="15.75" customHeight="1" thickTop="1" x14ac:dyDescent="0.3">
      <c r="A485" s="1" t="s">
        <v>163</v>
      </c>
      <c r="G485" s="1"/>
      <c r="H485" s="1"/>
      <c r="I485" s="1"/>
    </row>
    <row r="486" spans="1:9" ht="15.75" customHeight="1" x14ac:dyDescent="0.3">
      <c r="A486" s="29"/>
      <c r="B486" s="73"/>
      <c r="C486" s="71"/>
      <c r="D486" s="71"/>
      <c r="E486" s="11"/>
      <c r="F486" s="11"/>
      <c r="G486" s="1"/>
      <c r="H486" s="1"/>
      <c r="I486" s="1"/>
    </row>
    <row r="487" spans="1:9" ht="15.75" customHeight="1" x14ac:dyDescent="0.3">
      <c r="A487" s="29"/>
      <c r="B487" s="73"/>
      <c r="C487" s="71"/>
      <c r="D487" s="71"/>
      <c r="E487" s="11"/>
      <c r="F487" s="11"/>
      <c r="G487" s="1"/>
      <c r="H487" s="1"/>
      <c r="I487" s="1"/>
    </row>
    <row r="488" spans="1:9" ht="15.75" customHeight="1" x14ac:dyDescent="0.3">
      <c r="A488" s="1" t="s">
        <v>285</v>
      </c>
      <c r="B488" s="73"/>
      <c r="C488" s="71"/>
      <c r="D488" s="71"/>
      <c r="E488" s="11"/>
      <c r="F488" s="11"/>
      <c r="G488" s="1"/>
      <c r="H488" s="1"/>
      <c r="I488" s="1"/>
    </row>
    <row r="489" spans="1:9" ht="30.75" customHeight="1" x14ac:dyDescent="0.3">
      <c r="A489" s="416" t="s">
        <v>63</v>
      </c>
      <c r="B489" s="417"/>
      <c r="C489" s="417"/>
      <c r="D489" s="417"/>
      <c r="E489" s="417"/>
      <c r="F489" s="417"/>
      <c r="G489" s="1"/>
      <c r="H489" s="1"/>
      <c r="I489" s="1"/>
    </row>
    <row r="490" spans="1:9" ht="15.75" customHeight="1" x14ac:dyDescent="0.3">
      <c r="A490" s="29"/>
      <c r="B490" s="438" t="s">
        <v>2</v>
      </c>
      <c r="C490" s="424" t="s">
        <v>182</v>
      </c>
      <c r="D490" s="424"/>
      <c r="E490" s="424"/>
      <c r="F490" s="351" t="s">
        <v>173</v>
      </c>
      <c r="G490" s="1"/>
      <c r="H490" s="1"/>
      <c r="I490" s="1"/>
    </row>
    <row r="491" spans="1:9" ht="15.75" customHeight="1" x14ac:dyDescent="0.3">
      <c r="A491" s="29"/>
      <c r="B491" s="439"/>
      <c r="C491" s="66" t="s">
        <v>156</v>
      </c>
      <c r="D491" s="66" t="s">
        <v>157</v>
      </c>
      <c r="E491" s="9" t="s">
        <v>158</v>
      </c>
      <c r="F491" s="351"/>
      <c r="G491" s="1"/>
      <c r="H491" s="1"/>
      <c r="I491" s="1"/>
    </row>
    <row r="492" spans="1:9" ht="15" customHeight="1" x14ac:dyDescent="0.3">
      <c r="A492" s="29"/>
      <c r="B492" s="61" t="s">
        <v>48</v>
      </c>
      <c r="C492" s="70">
        <v>44.444444444444443</v>
      </c>
      <c r="D492" s="70">
        <v>29.62962962962963</v>
      </c>
      <c r="E492" s="22">
        <v>17.737003058103976</v>
      </c>
      <c r="F492" s="351"/>
      <c r="G492" s="1"/>
      <c r="H492" s="1"/>
      <c r="I492" s="1"/>
    </row>
    <row r="493" spans="1:9" ht="15" customHeight="1" x14ac:dyDescent="0.3">
      <c r="A493" s="29"/>
      <c r="B493" s="61" t="s">
        <v>49</v>
      </c>
      <c r="C493" s="70">
        <v>39.869281045751634</v>
      </c>
      <c r="D493" s="70">
        <v>37.373737373737377</v>
      </c>
      <c r="E493" s="22">
        <v>26.911314984709481</v>
      </c>
      <c r="F493" s="351"/>
      <c r="G493" s="1"/>
      <c r="H493" s="1"/>
      <c r="I493" s="1"/>
    </row>
    <row r="494" spans="1:9" ht="12.75" customHeight="1" x14ac:dyDescent="0.3">
      <c r="A494" s="291"/>
      <c r="B494" s="286" t="s">
        <v>50</v>
      </c>
      <c r="C494" s="183">
        <v>9.1503267973856204</v>
      </c>
      <c r="D494" s="183">
        <v>15.824915824915825</v>
      </c>
      <c r="E494" s="183">
        <v>17.737003058103976</v>
      </c>
      <c r="F494" s="351"/>
      <c r="G494" s="1"/>
      <c r="H494" s="1"/>
      <c r="I494" s="1"/>
    </row>
    <row r="495" spans="1:9" ht="15" thickBot="1" x14ac:dyDescent="0.35">
      <c r="A495" s="138"/>
      <c r="B495" s="168" t="s">
        <v>51</v>
      </c>
      <c r="C495" s="185">
        <v>6.5359477124183005</v>
      </c>
      <c r="D495" s="185">
        <v>17.171717171717173</v>
      </c>
      <c r="E495" s="185">
        <v>37.61467889908257</v>
      </c>
      <c r="F495" s="448"/>
      <c r="G495" s="1"/>
      <c r="H495" s="1"/>
      <c r="I495" s="1"/>
    </row>
    <row r="496" spans="1:9" ht="29.25" customHeight="1" thickTop="1" thickBot="1" x14ac:dyDescent="0.35">
      <c r="A496" s="357" t="s">
        <v>150</v>
      </c>
      <c r="B496" s="357"/>
      <c r="C496" s="184">
        <f>(C492*5+C493*4+C494*2+C495)/100</f>
        <v>4.0653594771241828</v>
      </c>
      <c r="D496" s="184">
        <f>(D492*5+D493*4+D494*2+D495)/100</f>
        <v>3.464646464646465</v>
      </c>
      <c r="E496" s="184">
        <f>(E492*5+E493*4+E494*2+E495)/100</f>
        <v>2.6941896024464835</v>
      </c>
      <c r="F496" s="184">
        <f>E496-C496</f>
        <v>-1.3711698746776992</v>
      </c>
      <c r="G496" s="161"/>
      <c r="H496" s="1"/>
      <c r="I496" s="1"/>
    </row>
    <row r="497" spans="1:9" ht="15" thickTop="1" x14ac:dyDescent="0.3">
      <c r="A497" s="2" t="s">
        <v>190</v>
      </c>
      <c r="G497" s="1"/>
      <c r="H497" s="1"/>
      <c r="I497" s="1"/>
    </row>
    <row r="498" spans="1:9" x14ac:dyDescent="0.3">
      <c r="A498" s="1"/>
      <c r="G498" s="1"/>
      <c r="H498" s="1"/>
      <c r="I498" s="1"/>
    </row>
    <row r="499" spans="1:9" x14ac:dyDescent="0.3">
      <c r="A499" s="1"/>
      <c r="G499" s="1"/>
      <c r="H499" s="1"/>
      <c r="I499" s="1"/>
    </row>
    <row r="500" spans="1:9" x14ac:dyDescent="0.3">
      <c r="A500" s="1" t="s">
        <v>286</v>
      </c>
      <c r="G500" s="1"/>
      <c r="H500" s="1"/>
      <c r="I500" s="1"/>
    </row>
    <row r="501" spans="1:9" ht="30.75" customHeight="1" x14ac:dyDescent="0.3">
      <c r="A501" s="416" t="s">
        <v>63</v>
      </c>
      <c r="B501" s="417"/>
      <c r="C501" s="417"/>
      <c r="D501" s="417"/>
      <c r="E501" s="417"/>
      <c r="F501" s="417"/>
      <c r="G501" s="1"/>
      <c r="H501" s="1"/>
      <c r="I501" s="1"/>
    </row>
    <row r="502" spans="1:9" ht="16.5" customHeight="1" x14ac:dyDescent="0.3">
      <c r="B502" s="427" t="s">
        <v>2</v>
      </c>
      <c r="C502" s="415" t="s">
        <v>174</v>
      </c>
      <c r="D502" s="415"/>
      <c r="E502" s="351" t="s">
        <v>173</v>
      </c>
      <c r="H502" s="1"/>
      <c r="I502" s="1"/>
    </row>
    <row r="503" spans="1:9" ht="14.25" customHeight="1" x14ac:dyDescent="0.3">
      <c r="B503" s="428"/>
      <c r="C503" s="53" t="s">
        <v>199</v>
      </c>
      <c r="D503" s="53" t="s">
        <v>200</v>
      </c>
      <c r="E503" s="351"/>
      <c r="H503" s="1"/>
      <c r="I503" s="1"/>
    </row>
    <row r="504" spans="1:9" x14ac:dyDescent="0.3">
      <c r="B504" s="51" t="s">
        <v>48</v>
      </c>
      <c r="C504" s="70">
        <v>29.639889196675899</v>
      </c>
      <c r="D504" s="70">
        <v>25.665859564164649</v>
      </c>
      <c r="E504" s="351"/>
      <c r="H504" s="1"/>
      <c r="I504" s="1"/>
    </row>
    <row r="505" spans="1:9" x14ac:dyDescent="0.3">
      <c r="A505" s="29"/>
      <c r="B505" s="61" t="s">
        <v>49</v>
      </c>
      <c r="C505" s="70">
        <v>33.518005540166207</v>
      </c>
      <c r="D505" s="70">
        <v>33.414043583535111</v>
      </c>
      <c r="E505" s="351"/>
      <c r="F505" s="11"/>
      <c r="G505" s="1"/>
      <c r="H505" s="1"/>
      <c r="I505" s="1"/>
    </row>
    <row r="506" spans="1:9" x14ac:dyDescent="0.3">
      <c r="A506" s="297"/>
      <c r="B506" s="285" t="s">
        <v>50</v>
      </c>
      <c r="C506" s="183">
        <v>16.897506925207757</v>
      </c>
      <c r="D506" s="183">
        <v>13.801452784503631</v>
      </c>
      <c r="E506" s="351"/>
      <c r="F506" s="11"/>
      <c r="G506" s="1"/>
      <c r="H506" s="1"/>
      <c r="I506" s="1"/>
    </row>
    <row r="507" spans="1:9" ht="15" thickBot="1" x14ac:dyDescent="0.35">
      <c r="A507" s="259"/>
      <c r="B507" s="174" t="s">
        <v>51</v>
      </c>
      <c r="C507" s="185">
        <v>19.94459833795014</v>
      </c>
      <c r="D507" s="185">
        <v>27.118644067796609</v>
      </c>
      <c r="E507" s="448"/>
      <c r="F507" s="11"/>
      <c r="G507" s="1"/>
      <c r="H507" s="1"/>
      <c r="I507" s="1"/>
    </row>
    <row r="508" spans="1:9" ht="28.5" customHeight="1" thickTop="1" thickBot="1" x14ac:dyDescent="0.35">
      <c r="A508" s="357" t="s">
        <v>150</v>
      </c>
      <c r="B508" s="357"/>
      <c r="C508" s="184">
        <f>(C504*5+C505*4+C506*2+C507)/100</f>
        <v>3.3601108033240994</v>
      </c>
      <c r="D508" s="184">
        <f>(D504*5+D505*4+D506*2+D507)/100</f>
        <v>3.1670702179176748</v>
      </c>
      <c r="E508" s="129">
        <f>C508-D508</f>
        <v>0.19304058540642455</v>
      </c>
      <c r="F508" s="179"/>
      <c r="G508" s="1"/>
      <c r="H508" s="1"/>
      <c r="I508" s="1"/>
    </row>
    <row r="509" spans="1:9" ht="18" customHeight="1" thickTop="1" x14ac:dyDescent="0.3">
      <c r="A509" s="1" t="s">
        <v>162</v>
      </c>
      <c r="B509" s="62"/>
      <c r="C509" s="95"/>
      <c r="D509" s="95"/>
      <c r="E509" s="63"/>
      <c r="F509" s="11"/>
      <c r="G509" s="1"/>
      <c r="H509" s="1"/>
      <c r="I509" s="1"/>
    </row>
    <row r="510" spans="1:9" x14ac:dyDescent="0.3">
      <c r="G510" s="1"/>
      <c r="H510" s="1"/>
      <c r="I510" s="1"/>
    </row>
    <row r="511" spans="1:9" x14ac:dyDescent="0.3">
      <c r="G511" s="1"/>
      <c r="H511" s="1"/>
      <c r="I511" s="1"/>
    </row>
    <row r="512" spans="1:9" x14ac:dyDescent="0.3">
      <c r="A512" s="1" t="s">
        <v>287</v>
      </c>
      <c r="G512" s="1"/>
      <c r="H512" s="1"/>
      <c r="I512" s="1"/>
    </row>
    <row r="513" spans="1:9" ht="30.75" customHeight="1" x14ac:dyDescent="0.3">
      <c r="A513" s="416" t="s">
        <v>63</v>
      </c>
      <c r="B513" s="417"/>
      <c r="C513" s="417"/>
      <c r="D513" s="417"/>
      <c r="E513" s="417"/>
      <c r="F513" s="417"/>
      <c r="G513" s="1"/>
      <c r="H513" s="1"/>
      <c r="I513" s="1"/>
    </row>
    <row r="514" spans="1:9" ht="29.25" customHeight="1" x14ac:dyDescent="0.3">
      <c r="B514" s="427" t="s">
        <v>2</v>
      </c>
      <c r="C514" s="367" t="s">
        <v>154</v>
      </c>
      <c r="D514" s="367"/>
      <c r="E514" s="367"/>
      <c r="F514" s="351" t="s">
        <v>173</v>
      </c>
      <c r="G514" s="1"/>
      <c r="H514" s="1"/>
      <c r="I514" s="1"/>
    </row>
    <row r="515" spans="1:9" ht="28.5" customHeight="1" x14ac:dyDescent="0.3">
      <c r="B515" s="428"/>
      <c r="C515" s="76" t="s">
        <v>164</v>
      </c>
      <c r="D515" s="76" t="s">
        <v>165</v>
      </c>
      <c r="E515" s="9" t="s">
        <v>166</v>
      </c>
      <c r="F515" s="351"/>
      <c r="G515" s="1"/>
      <c r="H515" s="1"/>
      <c r="I515" s="1"/>
    </row>
    <row r="516" spans="1:9" x14ac:dyDescent="0.3">
      <c r="B516" s="51" t="s">
        <v>48</v>
      </c>
      <c r="C516" s="70">
        <v>53.403141361256544</v>
      </c>
      <c r="D516" s="70">
        <v>19.298245614035089</v>
      </c>
      <c r="E516" s="70">
        <v>18.673218673218674</v>
      </c>
      <c r="F516" s="351"/>
      <c r="G516" s="1"/>
      <c r="H516" s="1"/>
      <c r="I516" s="1"/>
    </row>
    <row r="517" spans="1:9" ht="15.75" customHeight="1" x14ac:dyDescent="0.3">
      <c r="B517" s="51" t="s">
        <v>49</v>
      </c>
      <c r="C517" s="70">
        <v>36.64921465968586</v>
      </c>
      <c r="D517" s="70">
        <v>49.122807017543863</v>
      </c>
      <c r="E517" s="70">
        <v>25.307125307125308</v>
      </c>
      <c r="F517" s="351"/>
      <c r="G517" s="1"/>
      <c r="H517" s="1"/>
      <c r="I517" s="1"/>
    </row>
    <row r="518" spans="1:9" ht="13.5" customHeight="1" x14ac:dyDescent="0.3">
      <c r="A518" s="291"/>
      <c r="B518" s="286" t="s">
        <v>50</v>
      </c>
      <c r="C518" s="183">
        <v>4.1884816753926701</v>
      </c>
      <c r="D518" s="183">
        <v>21.05263157894737</v>
      </c>
      <c r="E518" s="183">
        <v>18.427518427518429</v>
      </c>
      <c r="F518" s="351"/>
      <c r="G518" s="1"/>
      <c r="H518" s="1"/>
      <c r="I518" s="1"/>
    </row>
    <row r="519" spans="1:9" ht="15" thickBot="1" x14ac:dyDescent="0.35">
      <c r="A519" s="138"/>
      <c r="B519" s="168" t="s">
        <v>51</v>
      </c>
      <c r="C519" s="170">
        <v>5.7591623036649215</v>
      </c>
      <c r="D519" s="170">
        <v>10.526315789473685</v>
      </c>
      <c r="E519" s="170">
        <v>37.59213759213759</v>
      </c>
      <c r="F519" s="448"/>
      <c r="G519" s="1"/>
      <c r="H519" s="1"/>
      <c r="I519" s="1"/>
    </row>
    <row r="520" spans="1:9" ht="27.75" customHeight="1" thickTop="1" thickBot="1" x14ac:dyDescent="0.35">
      <c r="A520" s="357" t="s">
        <v>150</v>
      </c>
      <c r="B520" s="357"/>
      <c r="C520" s="184">
        <f>(C516*5+C517*4+C518*2+C519)/100</f>
        <v>4.2774869109947637</v>
      </c>
      <c r="D520" s="184">
        <f>(D516*5+D517*4+D518*2+D519)/100</f>
        <v>3.4561403508771935</v>
      </c>
      <c r="E520" s="184">
        <f>(E516*5+E517*4+E518*2+E519)/100</f>
        <v>2.6904176904176906</v>
      </c>
      <c r="F520" s="184">
        <f>C520-E520</f>
        <v>1.5870692205770731</v>
      </c>
      <c r="G520" s="161"/>
      <c r="H520" s="1"/>
      <c r="I520" s="1"/>
    </row>
    <row r="521" spans="1:9" ht="16.5" customHeight="1" thickTop="1" x14ac:dyDescent="0.3">
      <c r="A521" s="1" t="s">
        <v>163</v>
      </c>
      <c r="B521" s="62"/>
      <c r="C521" s="95"/>
      <c r="D521" s="95"/>
      <c r="E521" s="95"/>
      <c r="F521" s="95"/>
      <c r="G521" s="1"/>
      <c r="H521" s="1"/>
      <c r="I521" s="1"/>
    </row>
    <row r="522" spans="1:9" x14ac:dyDescent="0.3">
      <c r="A522" s="62"/>
      <c r="B522" s="62"/>
      <c r="C522" s="95"/>
      <c r="D522" s="95"/>
      <c r="E522" s="95"/>
      <c r="F522" s="95"/>
      <c r="G522" s="1"/>
      <c r="H522" s="1"/>
      <c r="I522" s="1"/>
    </row>
    <row r="523" spans="1:9" x14ac:dyDescent="0.3">
      <c r="A523" s="62"/>
      <c r="B523" s="62"/>
      <c r="C523" s="95"/>
      <c r="D523" s="95"/>
      <c r="E523" s="95"/>
      <c r="F523" s="95"/>
      <c r="G523" s="1"/>
      <c r="H523" s="1"/>
      <c r="I523" s="1"/>
    </row>
    <row r="524" spans="1:9" ht="16.5" customHeight="1" x14ac:dyDescent="0.3">
      <c r="A524" s="1" t="s">
        <v>288</v>
      </c>
      <c r="B524" s="89"/>
      <c r="C524" s="97"/>
      <c r="D524" s="96"/>
      <c r="E524" s="96"/>
      <c r="F524" s="96"/>
      <c r="G524" s="1"/>
      <c r="H524" s="1"/>
      <c r="I524" s="1"/>
    </row>
    <row r="525" spans="1:9" ht="30" customHeight="1" x14ac:dyDescent="0.3">
      <c r="A525" s="416" t="s">
        <v>63</v>
      </c>
      <c r="B525" s="417"/>
      <c r="C525" s="417"/>
      <c r="D525" s="417"/>
      <c r="E525" s="417"/>
      <c r="F525" s="417"/>
      <c r="G525" s="1"/>
      <c r="H525" s="1"/>
      <c r="I525" s="1"/>
    </row>
    <row r="526" spans="1:9" ht="26.25" customHeight="1" x14ac:dyDescent="0.3">
      <c r="A526" s="89"/>
      <c r="B526" s="452" t="s">
        <v>2</v>
      </c>
      <c r="C526" s="423" t="s">
        <v>171</v>
      </c>
      <c r="D526" s="423"/>
      <c r="E526" s="423"/>
      <c r="F526" s="351" t="s">
        <v>173</v>
      </c>
      <c r="G526" s="1"/>
      <c r="H526" s="1"/>
      <c r="I526" s="1"/>
    </row>
    <row r="527" spans="1:9" ht="42.75" customHeight="1" x14ac:dyDescent="0.3">
      <c r="A527" s="89"/>
      <c r="B527" s="452"/>
      <c r="C527" s="68" t="s">
        <v>201</v>
      </c>
      <c r="D527" s="68" t="s">
        <v>202</v>
      </c>
      <c r="E527" s="68" t="s">
        <v>203</v>
      </c>
      <c r="F527" s="351"/>
      <c r="G527" s="1"/>
      <c r="H527" s="1"/>
      <c r="I527" s="1"/>
    </row>
    <row r="528" spans="1:9" x14ac:dyDescent="0.3">
      <c r="A528" s="89"/>
      <c r="B528" s="40" t="s">
        <v>48</v>
      </c>
      <c r="C528" s="98">
        <v>49.152542372881356</v>
      </c>
      <c r="D528" s="98">
        <v>24.509803921568629</v>
      </c>
      <c r="E528" s="98">
        <v>12.76595744680851</v>
      </c>
      <c r="F528" s="351"/>
      <c r="G528" s="1"/>
      <c r="H528" s="1"/>
      <c r="I528" s="1"/>
    </row>
    <row r="529" spans="1:9" x14ac:dyDescent="0.3">
      <c r="A529" s="89"/>
      <c r="B529" s="40" t="s">
        <v>49</v>
      </c>
      <c r="C529" s="98">
        <v>37.288135593220339</v>
      </c>
      <c r="D529" s="98">
        <v>38.970588235294116</v>
      </c>
      <c r="E529" s="98">
        <v>18.085106382978722</v>
      </c>
      <c r="F529" s="351"/>
      <c r="G529" s="1"/>
      <c r="H529" s="1"/>
      <c r="I529" s="1"/>
    </row>
    <row r="530" spans="1:9" x14ac:dyDescent="0.3">
      <c r="A530" s="299"/>
      <c r="B530" s="298" t="s">
        <v>50</v>
      </c>
      <c r="C530" s="186">
        <v>5.6497175141242941</v>
      </c>
      <c r="D530" s="186">
        <v>16.666666666666668</v>
      </c>
      <c r="E530" s="186">
        <v>21.808510638297872</v>
      </c>
      <c r="F530" s="351"/>
      <c r="G530" s="1"/>
      <c r="H530" s="1"/>
      <c r="I530" s="1"/>
    </row>
    <row r="531" spans="1:9" ht="15" thickBot="1" x14ac:dyDescent="0.35">
      <c r="A531" s="269"/>
      <c r="B531" s="187" t="s">
        <v>51</v>
      </c>
      <c r="C531" s="188">
        <v>7.9096045197740112</v>
      </c>
      <c r="D531" s="188">
        <v>19.852941176470587</v>
      </c>
      <c r="E531" s="188">
        <v>47.340425531914896</v>
      </c>
      <c r="F531" s="448"/>
      <c r="G531" s="1"/>
      <c r="H531" s="1"/>
      <c r="I531" s="1"/>
    </row>
    <row r="532" spans="1:9" ht="28.5" customHeight="1" thickTop="1" thickBot="1" x14ac:dyDescent="0.35">
      <c r="A532" s="357" t="s">
        <v>150</v>
      </c>
      <c r="B532" s="357"/>
      <c r="C532" s="184">
        <f>(C528*5+C529*4+C530*2+C531)/100</f>
        <v>4.1412429378531073</v>
      </c>
      <c r="D532" s="184">
        <f>(D528*5+D529*4+D530*2+D531)/100</f>
        <v>3.3161764705882355</v>
      </c>
      <c r="E532" s="184">
        <f>(E528*5+E529*4+E530*2+E531)/100</f>
        <v>2.271276595744681</v>
      </c>
      <c r="F532" s="184">
        <f>C532-E532</f>
        <v>1.8699663421084263</v>
      </c>
      <c r="G532" s="161"/>
      <c r="H532" s="1"/>
      <c r="I532" s="1"/>
    </row>
    <row r="533" spans="1:9" ht="15" customHeight="1" thickTop="1" x14ac:dyDescent="0.3">
      <c r="A533" s="1" t="s">
        <v>163</v>
      </c>
      <c r="B533" s="99"/>
      <c r="C533" s="100"/>
      <c r="D533" s="100"/>
      <c r="E533" s="100"/>
      <c r="F533" s="100"/>
      <c r="G533" s="2"/>
      <c r="H533" s="1"/>
      <c r="I533" s="1"/>
    </row>
    <row r="534" spans="1:9" ht="18" customHeight="1" x14ac:dyDescent="0.3">
      <c r="A534" s="99"/>
      <c r="B534" s="99"/>
      <c r="C534" s="100"/>
      <c r="D534" s="100"/>
      <c r="E534" s="100"/>
      <c r="F534" s="100"/>
      <c r="G534" s="2"/>
      <c r="H534" s="1"/>
      <c r="I534" s="1"/>
    </row>
    <row r="535" spans="1:9" ht="18" customHeight="1" x14ac:dyDescent="0.3">
      <c r="A535" s="99"/>
      <c r="B535" s="99"/>
      <c r="C535" s="100"/>
      <c r="D535" s="100"/>
      <c r="E535" s="100"/>
      <c r="F535" s="100"/>
      <c r="G535" s="2"/>
      <c r="H535" s="1"/>
      <c r="I535" s="1"/>
    </row>
    <row r="536" spans="1:9" x14ac:dyDescent="0.3">
      <c r="A536" s="1" t="s">
        <v>289</v>
      </c>
      <c r="B536" s="1"/>
      <c r="C536" s="18"/>
      <c r="D536" s="3"/>
      <c r="E536" s="3"/>
      <c r="F536" s="3"/>
      <c r="G536" s="1"/>
      <c r="H536" s="1"/>
      <c r="I536" s="1"/>
    </row>
    <row r="537" spans="1:9" x14ac:dyDescent="0.3">
      <c r="A537" s="10" t="s">
        <v>66</v>
      </c>
      <c r="B537" s="1"/>
      <c r="C537" s="2"/>
      <c r="D537" s="1"/>
      <c r="E537" s="1"/>
      <c r="F537" s="3"/>
      <c r="G537" s="1"/>
      <c r="H537" s="1"/>
      <c r="I537" s="1"/>
    </row>
    <row r="538" spans="1:9" ht="17.399999999999999" x14ac:dyDescent="0.3">
      <c r="A538" s="1" t="s">
        <v>2</v>
      </c>
      <c r="B538" s="5" t="s">
        <v>2</v>
      </c>
      <c r="C538" s="37" t="s">
        <v>3</v>
      </c>
      <c r="D538" s="38" t="s">
        <v>4</v>
      </c>
      <c r="E538" s="43" t="s">
        <v>5</v>
      </c>
      <c r="F538" s="27"/>
      <c r="G538" s="1"/>
      <c r="H538" s="1"/>
      <c r="I538" s="1"/>
    </row>
    <row r="539" spans="1:9" x14ac:dyDescent="0.3">
      <c r="A539" s="1"/>
      <c r="B539" s="5" t="s">
        <v>48</v>
      </c>
      <c r="C539" s="15">
        <v>58</v>
      </c>
      <c r="D539" s="26">
        <v>7.25</v>
      </c>
      <c r="E539" s="22">
        <v>7.2864321608040203</v>
      </c>
      <c r="F539" s="36"/>
      <c r="G539" s="1"/>
      <c r="H539" s="1"/>
      <c r="I539" s="1"/>
    </row>
    <row r="540" spans="1:9" x14ac:dyDescent="0.3">
      <c r="A540" s="1"/>
      <c r="B540" s="5" t="s">
        <v>49</v>
      </c>
      <c r="C540" s="15">
        <v>143</v>
      </c>
      <c r="D540" s="26">
        <v>17.875</v>
      </c>
      <c r="E540" s="22">
        <v>17.964824120603016</v>
      </c>
      <c r="F540" s="28"/>
      <c r="G540" s="1"/>
      <c r="H540" s="1"/>
      <c r="I540" s="1"/>
    </row>
    <row r="541" spans="1:9" x14ac:dyDescent="0.3">
      <c r="A541" s="1"/>
      <c r="B541" s="5" t="s">
        <v>50</v>
      </c>
      <c r="C541" s="15">
        <v>197</v>
      </c>
      <c r="D541" s="26">
        <v>24.625</v>
      </c>
      <c r="E541" s="22">
        <v>24.748743718592966</v>
      </c>
      <c r="F541" s="28"/>
      <c r="G541" s="1"/>
      <c r="H541" s="1"/>
      <c r="I541" s="1"/>
    </row>
    <row r="542" spans="1:9" x14ac:dyDescent="0.3">
      <c r="A542" s="1"/>
      <c r="B542" s="5" t="s">
        <v>51</v>
      </c>
      <c r="C542" s="15">
        <v>331</v>
      </c>
      <c r="D542" s="26">
        <v>41.375</v>
      </c>
      <c r="E542" s="22">
        <v>41.582914572864318</v>
      </c>
      <c r="F542" s="28"/>
      <c r="G542" s="1"/>
      <c r="H542" s="1"/>
      <c r="I542" s="1"/>
    </row>
    <row r="543" spans="1:9" x14ac:dyDescent="0.3">
      <c r="A543" s="1"/>
      <c r="B543" s="5" t="s">
        <v>45</v>
      </c>
      <c r="C543" s="15">
        <v>67</v>
      </c>
      <c r="D543" s="26">
        <v>8.375</v>
      </c>
      <c r="E543" s="22">
        <v>8.4170854271356781</v>
      </c>
      <c r="F543" s="28"/>
      <c r="G543" s="1"/>
      <c r="H543" s="1"/>
      <c r="I543" s="1"/>
    </row>
    <row r="544" spans="1:9" x14ac:dyDescent="0.3">
      <c r="A544" s="5" t="s">
        <v>25</v>
      </c>
      <c r="B544" s="5" t="s">
        <v>26</v>
      </c>
      <c r="C544" s="15">
        <v>4</v>
      </c>
      <c r="D544" s="5">
        <v>0.5</v>
      </c>
      <c r="E544" s="22">
        <f>SUM(E539:E543)</f>
        <v>100</v>
      </c>
      <c r="F544" s="3"/>
      <c r="G544" s="1"/>
      <c r="H544" s="1"/>
      <c r="I544" s="1"/>
    </row>
    <row r="545" spans="1:9" ht="15" thickBot="1" x14ac:dyDescent="0.35">
      <c r="A545" s="118" t="s">
        <v>11</v>
      </c>
      <c r="B545" s="118"/>
      <c r="C545" s="119">
        <v>800</v>
      </c>
      <c r="D545" s="118">
        <v>100</v>
      </c>
      <c r="E545" s="173"/>
      <c r="F545" s="57"/>
      <c r="G545" s="1"/>
      <c r="H545" s="1"/>
      <c r="I545" s="1"/>
    </row>
    <row r="546" spans="1:9" ht="15.6" thickTop="1" thickBot="1" x14ac:dyDescent="0.35">
      <c r="A546" s="432" t="s">
        <v>61</v>
      </c>
      <c r="B546" s="433"/>
      <c r="C546" s="433"/>
      <c r="D546" s="434"/>
      <c r="E546" s="122">
        <f>(5*E539+4*E540+2*E541+1*E542)/(E539+E540+E541+E542)</f>
        <v>2.1769547325102883</v>
      </c>
      <c r="F546" s="179"/>
      <c r="G546" s="1"/>
      <c r="H546" s="1"/>
      <c r="I546" s="1"/>
    </row>
    <row r="547" spans="1:9" ht="15" thickTop="1" x14ac:dyDescent="0.3">
      <c r="A547" s="29"/>
      <c r="B547" s="29"/>
      <c r="C547" s="29"/>
      <c r="D547" s="29"/>
      <c r="E547" s="54"/>
      <c r="F547" s="11"/>
      <c r="G547" s="1"/>
      <c r="H547" s="1"/>
      <c r="I547" s="1"/>
    </row>
    <row r="548" spans="1:9" x14ac:dyDescent="0.3">
      <c r="A548" s="29"/>
      <c r="B548" s="29"/>
      <c r="C548" s="29"/>
      <c r="D548" s="29"/>
      <c r="E548" s="54"/>
      <c r="F548" s="11"/>
      <c r="G548" s="1"/>
      <c r="H548" s="1"/>
      <c r="I548" s="1"/>
    </row>
    <row r="549" spans="1:9" x14ac:dyDescent="0.3">
      <c r="A549" s="1" t="s">
        <v>290</v>
      </c>
      <c r="B549" s="73"/>
      <c r="C549" s="72"/>
      <c r="D549" s="72"/>
      <c r="E549" s="11"/>
      <c r="F549" s="11"/>
      <c r="G549" s="1"/>
      <c r="H549" s="1"/>
      <c r="I549" s="1"/>
    </row>
    <row r="550" spans="1:9" x14ac:dyDescent="0.3">
      <c r="A550" s="10" t="s">
        <v>66</v>
      </c>
      <c r="B550" s="73"/>
      <c r="C550" s="72"/>
      <c r="D550" s="72"/>
      <c r="E550" s="11"/>
      <c r="F550" s="11"/>
      <c r="G550" s="1"/>
      <c r="H550" s="1"/>
      <c r="I550" s="1"/>
    </row>
    <row r="551" spans="1:9" x14ac:dyDescent="0.3">
      <c r="A551" s="73"/>
      <c r="B551" s="438" t="s">
        <v>2</v>
      </c>
      <c r="C551" s="367" t="s">
        <v>180</v>
      </c>
      <c r="D551" s="367"/>
      <c r="E551" s="367"/>
      <c r="F551" s="367"/>
      <c r="G551" s="453"/>
      <c r="H551" s="1"/>
      <c r="I551" s="1"/>
    </row>
    <row r="552" spans="1:9" ht="28.5" customHeight="1" x14ac:dyDescent="0.3">
      <c r="A552" s="73"/>
      <c r="B552" s="439"/>
      <c r="C552" s="255" t="s">
        <v>207</v>
      </c>
      <c r="D552" s="76" t="s">
        <v>210</v>
      </c>
      <c r="E552" s="9" t="s">
        <v>209</v>
      </c>
      <c r="F552" s="9" t="s">
        <v>211</v>
      </c>
      <c r="G552" s="453"/>
      <c r="H552" s="1"/>
      <c r="I552" s="1"/>
    </row>
    <row r="553" spans="1:9" x14ac:dyDescent="0.3">
      <c r="A553" s="73"/>
      <c r="B553" s="61" t="s">
        <v>148</v>
      </c>
      <c r="C553" s="22">
        <v>23.888888888888889</v>
      </c>
      <c r="D553" s="22">
        <v>29.585798816568047</v>
      </c>
      <c r="E553" s="22">
        <v>43.678160919540232</v>
      </c>
      <c r="F553" s="22">
        <v>15.533980582524272</v>
      </c>
      <c r="G553" s="454"/>
      <c r="H553" s="1"/>
      <c r="I553" s="1"/>
    </row>
    <row r="554" spans="1:9" x14ac:dyDescent="0.3">
      <c r="A554" s="127"/>
      <c r="B554" s="285" t="s">
        <v>50</v>
      </c>
      <c r="C554" s="93">
        <v>41.666666666666664</v>
      </c>
      <c r="D554" s="93">
        <v>30.76923076923077</v>
      </c>
      <c r="E554" s="93">
        <v>25.862068965517242</v>
      </c>
      <c r="F554" s="93">
        <v>12.135922330097088</v>
      </c>
      <c r="G554" s="454"/>
      <c r="H554" s="1"/>
      <c r="I554" s="1"/>
    </row>
    <row r="555" spans="1:9" ht="15" thickBot="1" x14ac:dyDescent="0.35">
      <c r="A555" s="189"/>
      <c r="B555" s="174" t="s">
        <v>51</v>
      </c>
      <c r="C555" s="124">
        <v>34.444444444444443</v>
      </c>
      <c r="D555" s="124">
        <v>39.644970414201183</v>
      </c>
      <c r="E555" s="124">
        <v>30.459770114942529</v>
      </c>
      <c r="F555" s="124">
        <v>72.330097087378647</v>
      </c>
      <c r="G555" s="454"/>
      <c r="H555" s="1"/>
      <c r="I555" s="1"/>
    </row>
    <row r="556" spans="1:9" ht="32.25" customHeight="1" thickTop="1" thickBot="1" x14ac:dyDescent="0.35">
      <c r="A556" s="357" t="s">
        <v>150</v>
      </c>
      <c r="B556" s="357"/>
      <c r="C556" s="256">
        <f>(C553*4.3+C554*2+C555)/100</f>
        <v>2.2050000000000001</v>
      </c>
      <c r="D556" s="256">
        <f>(D553*4.3+D554*2+D555)/100</f>
        <v>2.2840236686390534</v>
      </c>
      <c r="E556" s="256">
        <f>(E553*4.3+E554*2+E555)/100</f>
        <v>2.7</v>
      </c>
      <c r="F556" s="256">
        <f>(F553*4.3+F554*2+F555)/100</f>
        <v>1.6339805825242717</v>
      </c>
      <c r="G556" s="101"/>
      <c r="H556" s="1"/>
      <c r="I556" s="1"/>
    </row>
    <row r="557" spans="1:9" ht="15" thickTop="1" x14ac:dyDescent="0.3">
      <c r="A557" s="1" t="s">
        <v>163</v>
      </c>
      <c r="B557" s="73"/>
      <c r="C557" s="72"/>
      <c r="D557" s="72"/>
      <c r="E557" s="11"/>
      <c r="F557" s="11"/>
      <c r="G557" s="1"/>
      <c r="H557" s="1"/>
      <c r="I557" s="1"/>
    </row>
    <row r="558" spans="1:9" x14ac:dyDescent="0.3">
      <c r="A558" s="73"/>
      <c r="B558" s="73"/>
      <c r="C558" s="72"/>
      <c r="D558" s="72"/>
      <c r="E558" s="11"/>
      <c r="F558" s="11"/>
      <c r="G558" s="1"/>
      <c r="H558" s="1"/>
      <c r="I558" s="1"/>
    </row>
    <row r="559" spans="1:9" x14ac:dyDescent="0.3">
      <c r="A559" s="73"/>
      <c r="B559" s="73"/>
      <c r="C559" s="72"/>
      <c r="D559" s="72"/>
      <c r="E559" s="11"/>
      <c r="F559" s="11"/>
      <c r="G559" s="1"/>
      <c r="H559" s="1"/>
      <c r="I559" s="1"/>
    </row>
    <row r="560" spans="1:9" x14ac:dyDescent="0.3">
      <c r="A560" s="1" t="s">
        <v>291</v>
      </c>
      <c r="B560" s="73"/>
      <c r="C560" s="72"/>
      <c r="D560" s="72"/>
      <c r="E560" s="11"/>
      <c r="F560" s="11"/>
      <c r="G560" s="1"/>
      <c r="H560" s="1"/>
      <c r="I560" s="1"/>
    </row>
    <row r="561" spans="1:9" x14ac:dyDescent="0.3">
      <c r="A561" s="10" t="s">
        <v>66</v>
      </c>
      <c r="B561" s="73"/>
      <c r="C561" s="72"/>
      <c r="D561" s="72"/>
      <c r="E561" s="11"/>
      <c r="F561" s="11"/>
      <c r="G561" s="1"/>
      <c r="H561" s="1"/>
      <c r="I561" s="1"/>
    </row>
    <row r="562" spans="1:9" x14ac:dyDescent="0.3">
      <c r="A562" s="73"/>
      <c r="B562" s="438" t="s">
        <v>2</v>
      </c>
      <c r="C562" s="367" t="s">
        <v>174</v>
      </c>
      <c r="D562" s="367"/>
      <c r="E562" s="351" t="s">
        <v>173</v>
      </c>
      <c r="F562" s="11"/>
      <c r="G562" s="1"/>
      <c r="H562" s="1"/>
      <c r="I562" s="1"/>
    </row>
    <row r="563" spans="1:9" x14ac:dyDescent="0.3">
      <c r="A563" s="73"/>
      <c r="B563" s="439"/>
      <c r="C563" s="76" t="s">
        <v>199</v>
      </c>
      <c r="D563" s="76" t="s">
        <v>200</v>
      </c>
      <c r="E563" s="351"/>
      <c r="F563" s="11"/>
      <c r="G563" s="1"/>
      <c r="H563" s="1"/>
      <c r="I563" s="1"/>
    </row>
    <row r="564" spans="1:9" x14ac:dyDescent="0.3">
      <c r="A564" s="73"/>
      <c r="B564" s="61" t="s">
        <v>148</v>
      </c>
      <c r="C564" s="22">
        <v>34.971098265895954</v>
      </c>
      <c r="D564" s="22">
        <v>20.73490813648294</v>
      </c>
      <c r="E564" s="435"/>
      <c r="F564" s="11"/>
      <c r="G564" s="1"/>
      <c r="H564" s="1"/>
      <c r="I564" s="1"/>
    </row>
    <row r="565" spans="1:9" x14ac:dyDescent="0.3">
      <c r="A565" s="127"/>
      <c r="B565" s="285" t="s">
        <v>50</v>
      </c>
      <c r="C565" s="93">
        <v>27.456647398843931</v>
      </c>
      <c r="D565" s="93">
        <v>26.771653543307085</v>
      </c>
      <c r="E565" s="435"/>
      <c r="F565" s="11"/>
      <c r="G565" s="1"/>
      <c r="H565" s="1"/>
      <c r="I565" s="1"/>
    </row>
    <row r="566" spans="1:9" ht="15" thickBot="1" x14ac:dyDescent="0.35">
      <c r="A566" s="189"/>
      <c r="B566" s="174" t="s">
        <v>51</v>
      </c>
      <c r="C566" s="124">
        <v>37.572254335260112</v>
      </c>
      <c r="D566" s="124">
        <v>52.493438320209975</v>
      </c>
      <c r="E566" s="436"/>
      <c r="F566" s="11"/>
      <c r="G566" s="1"/>
      <c r="H566" s="1"/>
      <c r="I566" s="1"/>
    </row>
    <row r="567" spans="1:9" ht="27" customHeight="1" thickTop="1" thickBot="1" x14ac:dyDescent="0.35">
      <c r="A567" s="357" t="s">
        <v>150</v>
      </c>
      <c r="B567" s="357"/>
      <c r="C567" s="256">
        <f>(C564*4.3+C565*2+C566)/100</f>
        <v>2.4286127167630056</v>
      </c>
      <c r="D567" s="256">
        <f>(D564*4.3+D565*2+D566)/100</f>
        <v>1.9519685039370076</v>
      </c>
      <c r="E567" s="256">
        <f>C567-D567</f>
        <v>0.476644212825998</v>
      </c>
      <c r="F567" s="179"/>
      <c r="G567" s="1"/>
      <c r="H567" s="1"/>
      <c r="I567" s="1"/>
    </row>
    <row r="568" spans="1:9" ht="15" thickTop="1" x14ac:dyDescent="0.3">
      <c r="A568" s="1" t="s">
        <v>162</v>
      </c>
      <c r="B568" s="73"/>
      <c r="C568" s="72"/>
      <c r="D568" s="72"/>
      <c r="E568" s="11"/>
      <c r="F568" s="11"/>
      <c r="G568" s="1"/>
      <c r="H568" s="1"/>
      <c r="I568" s="1"/>
    </row>
    <row r="569" spans="1:9" x14ac:dyDescent="0.3">
      <c r="A569" s="73"/>
      <c r="B569" s="73"/>
      <c r="C569" s="72"/>
      <c r="D569" s="72"/>
      <c r="E569" s="11"/>
      <c r="F569" s="11"/>
      <c r="G569" s="1"/>
      <c r="H569" s="1"/>
      <c r="I569" s="1"/>
    </row>
    <row r="570" spans="1:9" x14ac:dyDescent="0.3">
      <c r="A570" s="73"/>
      <c r="B570" s="73"/>
      <c r="C570" s="72"/>
      <c r="D570" s="72"/>
      <c r="E570" s="11"/>
      <c r="F570" s="11"/>
      <c r="G570" s="1"/>
      <c r="H570" s="1"/>
      <c r="I570" s="1"/>
    </row>
    <row r="571" spans="1:9" x14ac:dyDescent="0.3">
      <c r="A571" s="1" t="s">
        <v>292</v>
      </c>
      <c r="B571" s="73"/>
      <c r="C571" s="72"/>
      <c r="D571" s="72"/>
      <c r="E571" s="11"/>
      <c r="F571" s="11"/>
      <c r="G571" s="1"/>
      <c r="H571" s="1"/>
      <c r="I571" s="1"/>
    </row>
    <row r="572" spans="1:9" x14ac:dyDescent="0.3">
      <c r="A572" s="10" t="s">
        <v>66</v>
      </c>
      <c r="B572" s="73"/>
      <c r="C572" s="72"/>
      <c r="D572" s="72"/>
      <c r="E572" s="11"/>
      <c r="F572" s="11"/>
      <c r="G572" s="1"/>
      <c r="H572" s="1"/>
      <c r="I572" s="1"/>
    </row>
    <row r="573" spans="1:9" x14ac:dyDescent="0.3">
      <c r="A573" s="73"/>
      <c r="B573" s="438" t="s">
        <v>2</v>
      </c>
      <c r="C573" s="367" t="s">
        <v>151</v>
      </c>
      <c r="D573" s="367"/>
      <c r="E573" s="367"/>
      <c r="F573" s="351" t="s">
        <v>173</v>
      </c>
      <c r="G573" s="1"/>
      <c r="H573" s="1"/>
      <c r="I573" s="1"/>
    </row>
    <row r="574" spans="1:9" x14ac:dyDescent="0.3">
      <c r="A574" s="73"/>
      <c r="B574" s="439"/>
      <c r="C574" s="76" t="s">
        <v>156</v>
      </c>
      <c r="D574" s="76" t="s">
        <v>157</v>
      </c>
      <c r="E574" s="9" t="s">
        <v>158</v>
      </c>
      <c r="F574" s="351"/>
      <c r="G574" s="1"/>
      <c r="H574" s="1"/>
      <c r="I574" s="1"/>
    </row>
    <row r="575" spans="1:9" x14ac:dyDescent="0.3">
      <c r="A575" s="73"/>
      <c r="B575" s="61" t="s">
        <v>148</v>
      </c>
      <c r="C575" s="22">
        <v>34.210526315789473</v>
      </c>
      <c r="D575" s="22">
        <v>33.215547703180214</v>
      </c>
      <c r="E575" s="22">
        <v>18.707482993197278</v>
      </c>
      <c r="F575" s="435"/>
      <c r="G575" s="1"/>
      <c r="H575" s="1"/>
      <c r="I575" s="1"/>
    </row>
    <row r="576" spans="1:9" x14ac:dyDescent="0.3">
      <c r="A576" s="127"/>
      <c r="B576" s="285" t="s">
        <v>50</v>
      </c>
      <c r="C576" s="93">
        <v>25.657894736842106</v>
      </c>
      <c r="D576" s="93">
        <v>28.975265017667844</v>
      </c>
      <c r="E576" s="93">
        <v>25.85034013605442</v>
      </c>
      <c r="F576" s="435"/>
      <c r="G576" s="1"/>
      <c r="H576" s="1"/>
      <c r="I576" s="1"/>
    </row>
    <row r="577" spans="1:9" ht="15" thickBot="1" x14ac:dyDescent="0.35">
      <c r="A577" s="189"/>
      <c r="B577" s="174" t="s">
        <v>51</v>
      </c>
      <c r="C577" s="124">
        <v>40.131578947368418</v>
      </c>
      <c r="D577" s="124">
        <v>37.809187279151942</v>
      </c>
      <c r="E577" s="124">
        <v>55.442176870748298</v>
      </c>
      <c r="F577" s="436"/>
      <c r="G577" s="1"/>
      <c r="H577" s="1"/>
      <c r="I577" s="1"/>
    </row>
    <row r="578" spans="1:9" ht="27" customHeight="1" thickTop="1" thickBot="1" x14ac:dyDescent="0.35">
      <c r="A578" s="357" t="s">
        <v>150</v>
      </c>
      <c r="B578" s="357"/>
      <c r="C578" s="256">
        <f>(C575*4.3+C576*2+C577)/100</f>
        <v>2.3855263157894737</v>
      </c>
      <c r="D578" s="256">
        <f>(D575*4.3+D576*2+D577)/100</f>
        <v>2.3858657243816253</v>
      </c>
      <c r="E578" s="256">
        <f>(E575*4.3+E576*2+E577)/100</f>
        <v>1.8758503401360542</v>
      </c>
      <c r="F578" s="256">
        <f>E578-C578</f>
        <v>-0.50967597565341949</v>
      </c>
      <c r="G578" s="161"/>
      <c r="H578" s="1"/>
      <c r="I578" s="1"/>
    </row>
    <row r="579" spans="1:9" ht="15" thickTop="1" x14ac:dyDescent="0.3">
      <c r="A579" s="2" t="s">
        <v>190</v>
      </c>
      <c r="B579" s="73"/>
      <c r="C579" s="72"/>
      <c r="D579" s="72"/>
      <c r="E579" s="11"/>
      <c r="F579" s="11"/>
      <c r="G579" s="1"/>
      <c r="H579" s="1"/>
      <c r="I579" s="1"/>
    </row>
    <row r="580" spans="1:9" x14ac:dyDescent="0.3">
      <c r="A580" s="73"/>
      <c r="B580" s="73"/>
      <c r="C580" s="72"/>
      <c r="D580" s="72"/>
      <c r="E580" s="11"/>
      <c r="F580" s="11"/>
      <c r="G580" s="1"/>
      <c r="H580" s="1"/>
      <c r="I580" s="1"/>
    </row>
    <row r="581" spans="1:9" x14ac:dyDescent="0.3">
      <c r="A581" s="73"/>
      <c r="B581" s="73"/>
      <c r="C581" s="72"/>
      <c r="D581" s="72"/>
      <c r="E581" s="11"/>
      <c r="F581" s="11"/>
      <c r="G581" s="1"/>
      <c r="H581" s="1"/>
      <c r="I581" s="1"/>
    </row>
    <row r="582" spans="1:9" x14ac:dyDescent="0.3">
      <c r="A582" s="1" t="s">
        <v>293</v>
      </c>
      <c r="B582" s="73"/>
      <c r="C582" s="72"/>
      <c r="D582" s="72"/>
      <c r="E582" s="11"/>
      <c r="F582" s="11"/>
      <c r="G582" s="1"/>
      <c r="H582" s="1"/>
      <c r="I582" s="1"/>
    </row>
    <row r="583" spans="1:9" x14ac:dyDescent="0.3">
      <c r="A583" s="10" t="s">
        <v>66</v>
      </c>
      <c r="B583" s="73"/>
      <c r="C583" s="72"/>
      <c r="D583" s="72"/>
      <c r="E583" s="11"/>
      <c r="F583" s="11"/>
      <c r="G583" s="1"/>
      <c r="H583" s="1"/>
      <c r="I583" s="1"/>
    </row>
    <row r="584" spans="1:9" ht="28.5" customHeight="1" x14ac:dyDescent="0.3">
      <c r="A584" s="73"/>
      <c r="B584" s="424" t="s">
        <v>2</v>
      </c>
      <c r="C584" s="367" t="s">
        <v>154</v>
      </c>
      <c r="D584" s="367"/>
      <c r="E584" s="367"/>
      <c r="F584" s="351" t="s">
        <v>173</v>
      </c>
      <c r="G584" s="1"/>
      <c r="H584" s="1"/>
      <c r="I584" s="1"/>
    </row>
    <row r="585" spans="1:9" ht="28.8" x14ac:dyDescent="0.3">
      <c r="A585" s="73"/>
      <c r="B585" s="424"/>
      <c r="C585" s="76" t="s">
        <v>164</v>
      </c>
      <c r="D585" s="76" t="s">
        <v>165</v>
      </c>
      <c r="E585" s="9" t="s">
        <v>166</v>
      </c>
      <c r="F585" s="351"/>
      <c r="G585" s="1"/>
      <c r="H585" s="1"/>
      <c r="I585" s="1"/>
    </row>
    <row r="586" spans="1:9" x14ac:dyDescent="0.3">
      <c r="A586" s="73"/>
      <c r="B586" s="61" t="s">
        <v>148</v>
      </c>
      <c r="C586" s="22">
        <v>46.703296703296701</v>
      </c>
      <c r="D586" s="22">
        <v>25.568181818181817</v>
      </c>
      <c r="E586" s="22">
        <v>19.008264462809919</v>
      </c>
      <c r="F586" s="435"/>
      <c r="G586" s="1"/>
      <c r="H586" s="1"/>
      <c r="I586" s="1"/>
    </row>
    <row r="587" spans="1:9" x14ac:dyDescent="0.3">
      <c r="A587" s="127"/>
      <c r="B587" s="285" t="s">
        <v>50</v>
      </c>
      <c r="C587" s="93">
        <v>26.373626373626372</v>
      </c>
      <c r="D587" s="93">
        <v>43.18181818181818</v>
      </c>
      <c r="E587" s="93">
        <v>19.008264462809919</v>
      </c>
      <c r="F587" s="435"/>
      <c r="G587" s="1"/>
      <c r="H587" s="1"/>
      <c r="I587" s="1"/>
    </row>
    <row r="588" spans="1:9" ht="15" thickBot="1" x14ac:dyDescent="0.35">
      <c r="A588" s="189"/>
      <c r="B588" s="174" t="s">
        <v>51</v>
      </c>
      <c r="C588" s="124">
        <v>26.923076923076923</v>
      </c>
      <c r="D588" s="124">
        <v>31.25</v>
      </c>
      <c r="E588" s="124">
        <v>61.983471074380162</v>
      </c>
      <c r="F588" s="436"/>
      <c r="G588" s="1"/>
      <c r="H588" s="1"/>
      <c r="I588" s="1"/>
    </row>
    <row r="589" spans="1:9" ht="31.5" customHeight="1" thickTop="1" thickBot="1" x14ac:dyDescent="0.35">
      <c r="A589" s="357" t="s">
        <v>150</v>
      </c>
      <c r="B589" s="357"/>
      <c r="C589" s="256">
        <f>(C586*4.3+C587*2+C588)/100</f>
        <v>2.8049450549450547</v>
      </c>
      <c r="D589" s="256">
        <f>(D586*4.3+D587*2+D588)/100</f>
        <v>2.2755681818181817</v>
      </c>
      <c r="E589" s="256">
        <f>(E586*4.3+E587*2+E588)/100</f>
        <v>1.8173553719008266</v>
      </c>
      <c r="F589" s="256">
        <f>C589-E589</f>
        <v>0.98758968304422812</v>
      </c>
      <c r="G589" s="161"/>
      <c r="H589" s="1"/>
      <c r="I589" s="1"/>
    </row>
    <row r="590" spans="1:9" ht="15" thickTop="1" x14ac:dyDescent="0.3">
      <c r="A590" s="1" t="s">
        <v>163</v>
      </c>
      <c r="B590" s="73"/>
      <c r="C590" s="72"/>
      <c r="D590" s="72"/>
      <c r="E590" s="11"/>
      <c r="F590" s="11"/>
      <c r="G590" s="1"/>
      <c r="H590" s="1"/>
      <c r="I590" s="1"/>
    </row>
    <row r="591" spans="1:9" x14ac:dyDescent="0.3">
      <c r="A591" s="73"/>
      <c r="B591" s="73"/>
      <c r="C591" s="72"/>
      <c r="D591" s="72"/>
      <c r="E591" s="11"/>
      <c r="F591" s="11"/>
      <c r="G591" s="1"/>
      <c r="H591" s="1"/>
      <c r="I591" s="1"/>
    </row>
    <row r="592" spans="1:9" x14ac:dyDescent="0.3">
      <c r="A592" s="73"/>
      <c r="B592" s="73"/>
      <c r="C592" s="72"/>
      <c r="D592" s="72"/>
      <c r="E592" s="11"/>
      <c r="F592" s="11"/>
      <c r="G592" s="1"/>
      <c r="H592" s="1"/>
      <c r="I592" s="1"/>
    </row>
    <row r="593" spans="1:9" x14ac:dyDescent="0.3">
      <c r="A593" s="1" t="s">
        <v>294</v>
      </c>
      <c r="B593" s="73"/>
      <c r="C593" s="72"/>
      <c r="D593" s="72"/>
      <c r="E593" s="11"/>
      <c r="F593" s="11"/>
      <c r="G593" s="1"/>
      <c r="H593" s="1"/>
      <c r="I593" s="1"/>
    </row>
    <row r="594" spans="1:9" x14ac:dyDescent="0.3">
      <c r="A594" s="10" t="s">
        <v>66</v>
      </c>
      <c r="B594" s="73"/>
      <c r="C594" s="72"/>
      <c r="D594" s="72"/>
      <c r="E594" s="11"/>
      <c r="F594" s="11"/>
      <c r="G594" s="1"/>
      <c r="H594" s="1"/>
      <c r="I594" s="1"/>
    </row>
    <row r="595" spans="1:9" x14ac:dyDescent="0.3">
      <c r="A595" s="73"/>
      <c r="B595" s="438" t="s">
        <v>2</v>
      </c>
      <c r="C595" s="460" t="s">
        <v>171</v>
      </c>
      <c r="D595" s="423"/>
      <c r="E595" s="461"/>
      <c r="F595" s="351" t="s">
        <v>173</v>
      </c>
      <c r="G595" s="1"/>
      <c r="H595" s="1"/>
      <c r="I595" s="1"/>
    </row>
    <row r="596" spans="1:9" ht="43.2" x14ac:dyDescent="0.3">
      <c r="A596" s="73"/>
      <c r="B596" s="439"/>
      <c r="C596" s="103" t="s">
        <v>201</v>
      </c>
      <c r="D596" s="68" t="s">
        <v>202</v>
      </c>
      <c r="E596" s="102" t="s">
        <v>203</v>
      </c>
      <c r="F596" s="351"/>
      <c r="G596" s="1"/>
      <c r="H596" s="1"/>
      <c r="I596" s="1"/>
    </row>
    <row r="597" spans="1:9" x14ac:dyDescent="0.3">
      <c r="A597" s="73"/>
      <c r="B597" s="61" t="s">
        <v>148</v>
      </c>
      <c r="C597" s="94">
        <v>44.767441860465119</v>
      </c>
      <c r="D597" s="22">
        <v>22.564102564102566</v>
      </c>
      <c r="E597" s="65">
        <v>20.858895705521473</v>
      </c>
      <c r="F597" s="435"/>
      <c r="G597" s="1"/>
      <c r="H597" s="1"/>
      <c r="I597" s="1"/>
    </row>
    <row r="598" spans="1:9" x14ac:dyDescent="0.3">
      <c r="A598" s="73"/>
      <c r="B598" s="61" t="s">
        <v>50</v>
      </c>
      <c r="C598" s="94">
        <v>26.162790697674417</v>
      </c>
      <c r="D598" s="22">
        <v>29.23076923076923</v>
      </c>
      <c r="E598" s="65">
        <v>23.312883435582823</v>
      </c>
      <c r="F598" s="435"/>
      <c r="G598" s="1"/>
      <c r="H598" s="1"/>
      <c r="I598" s="1"/>
    </row>
    <row r="599" spans="1:9" ht="15" thickBot="1" x14ac:dyDescent="0.35">
      <c r="A599" s="189"/>
      <c r="B599" s="174" t="s">
        <v>51</v>
      </c>
      <c r="C599" s="182">
        <v>29.069767441860463</v>
      </c>
      <c r="D599" s="124">
        <v>48.205128205128204</v>
      </c>
      <c r="E599" s="124">
        <v>55.828220858895705</v>
      </c>
      <c r="F599" s="436"/>
      <c r="G599" s="1"/>
      <c r="H599" s="1"/>
      <c r="I599" s="1"/>
    </row>
    <row r="600" spans="1:9" ht="33" customHeight="1" thickTop="1" thickBot="1" x14ac:dyDescent="0.35">
      <c r="A600" s="357" t="s">
        <v>150</v>
      </c>
      <c r="B600" s="357"/>
      <c r="C600" s="256">
        <f>(C597*4.3+C598*2+C599)/100</f>
        <v>2.7389534883720925</v>
      </c>
      <c r="D600" s="256">
        <f>(D597*4.3+D598*2+D599)/100</f>
        <v>2.0369230769230766</v>
      </c>
      <c r="E600" s="256">
        <f>(E597*4.3+E598*2+E599)/100</f>
        <v>1.9214723926380366</v>
      </c>
      <c r="F600" s="256">
        <f>C600-E600</f>
        <v>0.81748109573405592</v>
      </c>
      <c r="G600" s="161"/>
      <c r="H600" s="1"/>
      <c r="I600" s="1"/>
    </row>
    <row r="601" spans="1:9" ht="15" thickTop="1" x14ac:dyDescent="0.3">
      <c r="A601" s="1" t="s">
        <v>163</v>
      </c>
      <c r="B601" s="73"/>
      <c r="C601" s="72"/>
      <c r="D601" s="72"/>
      <c r="E601" s="11"/>
      <c r="F601" s="11"/>
      <c r="G601" s="1"/>
      <c r="H601" s="1"/>
      <c r="I601" s="1"/>
    </row>
    <row r="602" spans="1:9" x14ac:dyDescent="0.3">
      <c r="A602" s="29"/>
      <c r="B602" s="29"/>
      <c r="C602" s="29"/>
      <c r="D602" s="29"/>
      <c r="E602" s="54"/>
      <c r="F602" s="11"/>
      <c r="G602" s="1"/>
      <c r="H602" s="1"/>
      <c r="I602" s="1"/>
    </row>
    <row r="603" spans="1:9" x14ac:dyDescent="0.3">
      <c r="A603" s="29"/>
      <c r="B603" s="29"/>
      <c r="C603" s="29"/>
      <c r="D603" s="29"/>
      <c r="E603" s="54"/>
      <c r="F603" s="11"/>
      <c r="G603" s="1"/>
      <c r="H603" s="1"/>
      <c r="I603" s="1"/>
    </row>
    <row r="604" spans="1:9" x14ac:dyDescent="0.3">
      <c r="A604" s="1" t="s">
        <v>295</v>
      </c>
      <c r="B604" s="29"/>
      <c r="C604" s="29"/>
      <c r="D604" s="29"/>
      <c r="E604" s="30"/>
      <c r="F604" s="11"/>
      <c r="G604" s="1"/>
      <c r="H604" s="1"/>
      <c r="I604" s="1"/>
    </row>
    <row r="605" spans="1:9" x14ac:dyDescent="0.3">
      <c r="A605" s="10" t="s">
        <v>67</v>
      </c>
      <c r="B605" s="1"/>
      <c r="C605" s="2"/>
      <c r="D605" s="1"/>
      <c r="E605" s="1"/>
      <c r="F605" s="3"/>
      <c r="G605" s="1"/>
      <c r="H605" s="1"/>
      <c r="I605" s="1"/>
    </row>
    <row r="606" spans="1:9" ht="17.399999999999999" x14ac:dyDescent="0.3">
      <c r="A606" s="1" t="s">
        <v>2</v>
      </c>
      <c r="B606" s="5" t="s">
        <v>2</v>
      </c>
      <c r="C606" s="345" t="s">
        <v>3</v>
      </c>
      <c r="D606" s="38" t="s">
        <v>4</v>
      </c>
      <c r="E606" s="346" t="s">
        <v>5</v>
      </c>
      <c r="F606" s="27"/>
      <c r="G606" s="1"/>
      <c r="H606" s="1"/>
      <c r="I606" s="1"/>
    </row>
    <row r="607" spans="1:9" x14ac:dyDescent="0.3">
      <c r="A607" s="1"/>
      <c r="B607" s="5" t="s">
        <v>48</v>
      </c>
      <c r="C607" s="15">
        <v>103</v>
      </c>
      <c r="D607" s="303">
        <v>12.875</v>
      </c>
      <c r="E607" s="22">
        <v>12.939698492462311</v>
      </c>
      <c r="F607" s="28"/>
      <c r="G607" s="1"/>
      <c r="H607" s="1"/>
      <c r="I607" s="1"/>
    </row>
    <row r="608" spans="1:9" x14ac:dyDescent="0.3">
      <c r="A608" s="1"/>
      <c r="B608" s="5" t="s">
        <v>49</v>
      </c>
      <c r="C608" s="15">
        <v>267</v>
      </c>
      <c r="D608" s="26">
        <v>33.375</v>
      </c>
      <c r="E608" s="22">
        <v>33.542713567839193</v>
      </c>
      <c r="F608" s="28"/>
      <c r="G608" s="1"/>
      <c r="H608" s="1"/>
      <c r="I608" s="1"/>
    </row>
    <row r="609" spans="1:9" x14ac:dyDescent="0.3">
      <c r="A609" s="1"/>
      <c r="B609" s="5" t="s">
        <v>50</v>
      </c>
      <c r="C609" s="15">
        <v>198</v>
      </c>
      <c r="D609" s="26">
        <v>24.75</v>
      </c>
      <c r="E609" s="22">
        <v>24.874371859296481</v>
      </c>
      <c r="F609" s="28"/>
      <c r="G609" s="1"/>
      <c r="H609" s="1"/>
      <c r="I609" s="1"/>
    </row>
    <row r="610" spans="1:9" x14ac:dyDescent="0.3">
      <c r="A610" s="1"/>
      <c r="B610" s="5" t="s">
        <v>51</v>
      </c>
      <c r="C610" s="15">
        <v>215</v>
      </c>
      <c r="D610" s="26">
        <v>26.875</v>
      </c>
      <c r="E610" s="22">
        <v>27.010050251256281</v>
      </c>
      <c r="F610" s="28"/>
      <c r="G610" s="1"/>
      <c r="H610" s="1"/>
      <c r="I610" s="1"/>
    </row>
    <row r="611" spans="1:9" x14ac:dyDescent="0.3">
      <c r="A611" s="1"/>
      <c r="B611" s="5" t="s">
        <v>45</v>
      </c>
      <c r="C611" s="15">
        <v>13</v>
      </c>
      <c r="D611" s="26">
        <v>1.625</v>
      </c>
      <c r="E611" s="22">
        <v>1.6331658291457287</v>
      </c>
      <c r="F611" s="28"/>
      <c r="G611" s="1"/>
      <c r="H611" s="1"/>
      <c r="I611" s="1"/>
    </row>
    <row r="612" spans="1:9" x14ac:dyDescent="0.3">
      <c r="A612" s="26" t="s">
        <v>25</v>
      </c>
      <c r="B612" s="5" t="s">
        <v>26</v>
      </c>
      <c r="C612" s="15">
        <v>4</v>
      </c>
      <c r="D612" s="26">
        <v>0.5</v>
      </c>
      <c r="E612" s="22">
        <f>SUM(E607:E611)</f>
        <v>100</v>
      </c>
      <c r="F612" s="3"/>
      <c r="G612" s="1"/>
      <c r="H612" s="1"/>
      <c r="I612" s="1"/>
    </row>
    <row r="613" spans="1:9" ht="15" thickBot="1" x14ac:dyDescent="0.35">
      <c r="A613" s="191" t="s">
        <v>11</v>
      </c>
      <c r="B613" s="118"/>
      <c r="C613" s="119">
        <v>800</v>
      </c>
      <c r="D613" s="118">
        <v>100</v>
      </c>
      <c r="E613" s="149"/>
      <c r="F613" s="3"/>
      <c r="G613" s="1"/>
      <c r="H613" s="1"/>
      <c r="I613" s="1"/>
    </row>
    <row r="614" spans="1:9" ht="17.25" customHeight="1" thickTop="1" thickBot="1" x14ac:dyDescent="0.35">
      <c r="A614" s="373" t="s">
        <v>61</v>
      </c>
      <c r="B614" s="374"/>
      <c r="C614" s="374"/>
      <c r="D614" s="375"/>
      <c r="E614" s="190">
        <f>(E607*5+E608*4+E609*2+E610)/(E607+E608+E609+E610)</f>
        <v>2.8020434227330777</v>
      </c>
      <c r="F614" s="179"/>
      <c r="G614" s="1"/>
      <c r="H614" s="1"/>
      <c r="I614" s="1"/>
    </row>
    <row r="615" spans="1:9" ht="15" thickTop="1" x14ac:dyDescent="0.3">
      <c r="A615" s="29"/>
      <c r="B615" s="29"/>
      <c r="C615" s="29"/>
      <c r="D615" s="29"/>
      <c r="E615" s="30"/>
      <c r="F615" s="11"/>
      <c r="G615" s="1"/>
      <c r="H615" s="1"/>
      <c r="I615" s="1"/>
    </row>
    <row r="616" spans="1:9" x14ac:dyDescent="0.3">
      <c r="A616" s="29"/>
      <c r="B616" s="29"/>
      <c r="C616" s="29"/>
      <c r="D616" s="29"/>
      <c r="E616" s="30"/>
      <c r="F616" s="11"/>
      <c r="G616" s="1"/>
      <c r="H616" s="1"/>
      <c r="I616" s="1"/>
    </row>
    <row r="617" spans="1:9" x14ac:dyDescent="0.3">
      <c r="A617" s="1" t="s">
        <v>296</v>
      </c>
      <c r="B617" s="73"/>
      <c r="C617" s="29"/>
      <c r="D617" s="29"/>
      <c r="E617" s="30"/>
      <c r="F617" s="11"/>
      <c r="G617" s="1"/>
      <c r="H617" s="1"/>
      <c r="I617" s="1"/>
    </row>
    <row r="618" spans="1:9" x14ac:dyDescent="0.3">
      <c r="A618" s="10" t="s">
        <v>67</v>
      </c>
      <c r="B618" s="73"/>
      <c r="C618" s="29"/>
      <c r="D618" s="29"/>
      <c r="E618" s="30"/>
      <c r="F618" s="11"/>
      <c r="G618" s="1"/>
      <c r="H618" s="1"/>
      <c r="I618" s="1"/>
    </row>
    <row r="619" spans="1:9" x14ac:dyDescent="0.3">
      <c r="A619" s="29"/>
      <c r="B619" s="389" t="s">
        <v>2</v>
      </c>
      <c r="C619" s="380" t="s">
        <v>180</v>
      </c>
      <c r="D619" s="458"/>
      <c r="E619" s="458"/>
      <c r="F619" s="381"/>
      <c r="G619" s="453"/>
      <c r="H619" s="1"/>
      <c r="I619" s="1"/>
    </row>
    <row r="620" spans="1:9" ht="28.8" x14ac:dyDescent="0.3">
      <c r="A620" s="29"/>
      <c r="B620" s="390"/>
      <c r="C620" s="22" t="s">
        <v>207</v>
      </c>
      <c r="D620" s="105" t="s">
        <v>210</v>
      </c>
      <c r="E620" s="22" t="s">
        <v>209</v>
      </c>
      <c r="F620" s="22" t="s">
        <v>211</v>
      </c>
      <c r="G620" s="453"/>
      <c r="H620" s="1"/>
      <c r="I620" s="1"/>
    </row>
    <row r="621" spans="1:9" x14ac:dyDescent="0.3">
      <c r="A621" s="29"/>
      <c r="B621" s="60" t="s">
        <v>48</v>
      </c>
      <c r="C621" s="22">
        <v>7.8947368421052628</v>
      </c>
      <c r="D621" s="22">
        <v>8.4656084656084651</v>
      </c>
      <c r="E621" s="22">
        <v>28.795811518324609</v>
      </c>
      <c r="F621" s="22">
        <v>7.981220657276995</v>
      </c>
      <c r="G621" s="454"/>
      <c r="H621" s="1"/>
      <c r="I621" s="1"/>
    </row>
    <row r="622" spans="1:9" x14ac:dyDescent="0.3">
      <c r="A622" s="29"/>
      <c r="B622" s="60" t="s">
        <v>49</v>
      </c>
      <c r="C622" s="22">
        <v>48.421052631578945</v>
      </c>
      <c r="D622" s="22">
        <v>29.62962962962963</v>
      </c>
      <c r="E622" s="22">
        <v>30.366492146596858</v>
      </c>
      <c r="F622" s="22">
        <v>28.63849765258216</v>
      </c>
      <c r="G622" s="454"/>
      <c r="H622" s="1"/>
      <c r="I622" s="1"/>
    </row>
    <row r="623" spans="1:9" x14ac:dyDescent="0.3">
      <c r="A623" s="297"/>
      <c r="B623" s="300" t="s">
        <v>50</v>
      </c>
      <c r="C623" s="93">
        <v>24.736842105263158</v>
      </c>
      <c r="D623" s="93">
        <v>26.984126984126984</v>
      </c>
      <c r="E623" s="93">
        <v>18.848167539267017</v>
      </c>
      <c r="F623" s="93">
        <v>30.046948356807512</v>
      </c>
      <c r="G623" s="454"/>
      <c r="H623" s="1"/>
      <c r="I623" s="1"/>
    </row>
    <row r="624" spans="1:9" ht="15" thickBot="1" x14ac:dyDescent="0.35">
      <c r="A624" s="259"/>
      <c r="B624" s="163" t="s">
        <v>51</v>
      </c>
      <c r="C624" s="124">
        <v>18.94736842105263</v>
      </c>
      <c r="D624" s="124">
        <v>34.920634920634917</v>
      </c>
      <c r="E624" s="124">
        <v>21.98952879581152</v>
      </c>
      <c r="F624" s="124">
        <v>33.333333333333336</v>
      </c>
      <c r="G624" s="454"/>
      <c r="H624" s="1"/>
      <c r="I624" s="1"/>
    </row>
    <row r="625" spans="1:9" ht="28.5" customHeight="1" thickTop="1" thickBot="1" x14ac:dyDescent="0.35">
      <c r="A625" s="357" t="s">
        <v>150</v>
      </c>
      <c r="B625" s="357"/>
      <c r="C625" s="129">
        <f>(C621*5+C622*4+C623*2+C624)/100</f>
        <v>3.0157894736842104</v>
      </c>
      <c r="D625" s="129">
        <f>(D621*5+D622*4+D623*2+D624)/100</f>
        <v>2.4973544973544977</v>
      </c>
      <c r="E625" s="129">
        <f>(E621*5+E622*4+E623*2+E624)/100</f>
        <v>3.2513089005235605</v>
      </c>
      <c r="F625" s="129">
        <f>(F621*5+F622*4+F623*2+F624)/100</f>
        <v>2.47887323943662</v>
      </c>
      <c r="G625" s="193"/>
      <c r="H625" s="1"/>
      <c r="I625" s="1"/>
    </row>
    <row r="626" spans="1:9" ht="15" thickTop="1" x14ac:dyDescent="0.3">
      <c r="A626" s="1" t="s">
        <v>163</v>
      </c>
      <c r="B626" s="29"/>
      <c r="C626" s="29"/>
      <c r="D626" s="29"/>
      <c r="E626" s="30"/>
      <c r="F626" s="11"/>
      <c r="G626" s="1"/>
      <c r="H626" s="1"/>
      <c r="I626" s="1"/>
    </row>
    <row r="627" spans="1:9" x14ac:dyDescent="0.3">
      <c r="A627" s="29"/>
      <c r="B627" s="29"/>
      <c r="C627" s="29"/>
      <c r="D627" s="29"/>
      <c r="E627" s="104"/>
      <c r="F627" s="11"/>
      <c r="G627" s="1"/>
      <c r="H627" s="1"/>
      <c r="I627" s="1"/>
    </row>
    <row r="628" spans="1:9" x14ac:dyDescent="0.3">
      <c r="A628" s="29"/>
      <c r="B628" s="29"/>
      <c r="C628" s="29"/>
      <c r="D628" s="29"/>
      <c r="E628" s="104"/>
      <c r="F628" s="11"/>
      <c r="G628" s="1"/>
      <c r="H628" s="1"/>
      <c r="I628" s="1"/>
    </row>
    <row r="629" spans="1:9" x14ac:dyDescent="0.3">
      <c r="A629" s="1" t="s">
        <v>297</v>
      </c>
      <c r="B629" s="29"/>
      <c r="C629" s="29"/>
      <c r="D629" s="29"/>
      <c r="E629" s="30"/>
      <c r="F629" s="11"/>
      <c r="G629" s="1"/>
      <c r="H629" s="1"/>
      <c r="I629" s="1"/>
    </row>
    <row r="630" spans="1:9" x14ac:dyDescent="0.3">
      <c r="A630" s="10" t="s">
        <v>67</v>
      </c>
      <c r="F630" s="11"/>
      <c r="G630" s="1"/>
      <c r="H630" s="1"/>
      <c r="I630" s="1"/>
    </row>
    <row r="631" spans="1:9" ht="15" customHeight="1" x14ac:dyDescent="0.3">
      <c r="A631" s="29"/>
      <c r="B631" s="108" t="s">
        <v>2</v>
      </c>
      <c r="C631" s="412" t="s">
        <v>174</v>
      </c>
      <c r="D631" s="414"/>
      <c r="E631" s="450" t="s">
        <v>173</v>
      </c>
      <c r="F631" s="11"/>
      <c r="G631" s="3"/>
      <c r="H631" s="1"/>
      <c r="I631" s="1"/>
    </row>
    <row r="632" spans="1:9" ht="17.25" customHeight="1" x14ac:dyDescent="0.3">
      <c r="A632" s="29"/>
      <c r="B632" s="109"/>
      <c r="C632" s="76" t="s">
        <v>199</v>
      </c>
      <c r="D632" s="76" t="s">
        <v>200</v>
      </c>
      <c r="E632" s="451"/>
      <c r="F632" s="11"/>
      <c r="G632" s="3"/>
      <c r="H632" s="1"/>
      <c r="I632" s="1"/>
    </row>
    <row r="633" spans="1:9" x14ac:dyDescent="0.3">
      <c r="A633" s="29"/>
      <c r="B633" s="61" t="s">
        <v>48</v>
      </c>
      <c r="C633" s="70">
        <v>14.441416893732971</v>
      </c>
      <c r="D633" s="70">
        <v>11.864406779661017</v>
      </c>
      <c r="E633" s="455"/>
      <c r="F633" s="11"/>
      <c r="G633" s="3"/>
      <c r="H633" s="1"/>
      <c r="I633" s="1"/>
    </row>
    <row r="634" spans="1:9" x14ac:dyDescent="0.3">
      <c r="A634" s="29"/>
      <c r="B634" s="61" t="s">
        <v>49</v>
      </c>
      <c r="C634" s="70">
        <v>34.87738419618529</v>
      </c>
      <c r="D634" s="70">
        <v>33.414043583535111</v>
      </c>
      <c r="E634" s="456"/>
      <c r="F634" s="11"/>
      <c r="G634" s="3"/>
      <c r="H634" s="1"/>
      <c r="I634" s="1"/>
    </row>
    <row r="635" spans="1:9" x14ac:dyDescent="0.3">
      <c r="A635" s="297"/>
      <c r="B635" s="285" t="s">
        <v>50</v>
      </c>
      <c r="C635" s="169">
        <v>24.52316076294278</v>
      </c>
      <c r="D635" s="169">
        <v>26.150121065375302</v>
      </c>
      <c r="E635" s="456"/>
      <c r="F635" s="11"/>
      <c r="G635" s="3"/>
      <c r="H635" s="1"/>
      <c r="I635" s="1"/>
    </row>
    <row r="636" spans="1:9" ht="15" thickBot="1" x14ac:dyDescent="0.35">
      <c r="A636" s="259"/>
      <c r="B636" s="174" t="s">
        <v>51</v>
      </c>
      <c r="C636" s="170">
        <v>26.158038147138964</v>
      </c>
      <c r="D636" s="170">
        <v>28.571428571428573</v>
      </c>
      <c r="E636" s="457"/>
      <c r="F636" s="11"/>
      <c r="G636" s="3"/>
      <c r="H636" s="1"/>
      <c r="I636" s="1"/>
    </row>
    <row r="637" spans="1:9" ht="29.25" customHeight="1" thickTop="1" thickBot="1" x14ac:dyDescent="0.35">
      <c r="A637" s="357" t="s">
        <v>150</v>
      </c>
      <c r="B637" s="357"/>
      <c r="C637" s="129">
        <f>(C633*5+C634*4+C635*2+C636)/100</f>
        <v>2.869209809264305</v>
      </c>
      <c r="D637" s="129">
        <f>(D633*5+D634*4+D635*2+D636)/100</f>
        <v>2.7384987893462469</v>
      </c>
      <c r="E637" s="129">
        <f>C637-D637</f>
        <v>0.13071101991805811</v>
      </c>
      <c r="F637" s="179"/>
      <c r="G637" s="3"/>
      <c r="H637" s="1"/>
      <c r="I637" s="1"/>
    </row>
    <row r="638" spans="1:9" ht="15" thickTop="1" x14ac:dyDescent="0.3">
      <c r="A638" s="1" t="s">
        <v>162</v>
      </c>
      <c r="B638" s="29"/>
      <c r="C638" s="72"/>
      <c r="D638" s="72"/>
      <c r="E638" s="11"/>
      <c r="F638" s="11"/>
      <c r="G638" s="3"/>
      <c r="H638" s="1"/>
      <c r="I638" s="1"/>
    </row>
    <row r="639" spans="1:9" x14ac:dyDescent="0.3">
      <c r="A639" s="29"/>
      <c r="B639" s="29"/>
      <c r="C639" s="72"/>
      <c r="D639" s="72"/>
      <c r="E639" s="11"/>
      <c r="F639" s="11"/>
      <c r="G639" s="3"/>
      <c r="H639" s="1"/>
      <c r="I639" s="1"/>
    </row>
    <row r="640" spans="1:9" x14ac:dyDescent="0.3">
      <c r="A640" s="29"/>
      <c r="B640" s="29"/>
      <c r="C640" s="72"/>
      <c r="D640" s="72"/>
      <c r="E640" s="11"/>
      <c r="F640" s="11"/>
      <c r="G640" s="3"/>
      <c r="H640" s="1"/>
      <c r="I640" s="1"/>
    </row>
    <row r="641" spans="1:9" x14ac:dyDescent="0.3">
      <c r="A641" s="1" t="s">
        <v>298</v>
      </c>
      <c r="B641" s="29"/>
      <c r="C641" s="72"/>
      <c r="D641" s="72"/>
      <c r="E641" s="11"/>
      <c r="F641" s="11"/>
      <c r="G641" s="3"/>
      <c r="H641" s="1"/>
      <c r="I641" s="1"/>
    </row>
    <row r="642" spans="1:9" x14ac:dyDescent="0.3">
      <c r="A642" s="10" t="s">
        <v>67</v>
      </c>
      <c r="B642" s="29"/>
      <c r="C642" s="72"/>
      <c r="D642" s="72"/>
      <c r="E642" s="11"/>
      <c r="F642" s="11"/>
      <c r="G642" s="3"/>
      <c r="H642" s="1"/>
      <c r="I642" s="1"/>
    </row>
    <row r="643" spans="1:9" ht="17.25" customHeight="1" x14ac:dyDescent="0.3">
      <c r="A643" s="73"/>
      <c r="B643" s="466" t="s">
        <v>2</v>
      </c>
      <c r="C643" s="367" t="s">
        <v>151</v>
      </c>
      <c r="D643" s="367"/>
      <c r="E643" s="367"/>
      <c r="F643" s="351" t="s">
        <v>173</v>
      </c>
      <c r="G643" s="3"/>
      <c r="H643" s="1"/>
      <c r="I643" s="1"/>
    </row>
    <row r="644" spans="1:9" x14ac:dyDescent="0.3">
      <c r="A644" s="73"/>
      <c r="B644" s="467"/>
      <c r="C644" s="76" t="s">
        <v>156</v>
      </c>
      <c r="D644" s="76" t="s">
        <v>157</v>
      </c>
      <c r="E644" s="9" t="s">
        <v>158</v>
      </c>
      <c r="F644" s="351"/>
      <c r="G644" s="3"/>
      <c r="H644" s="1"/>
      <c r="I644" s="1"/>
    </row>
    <row r="645" spans="1:9" x14ac:dyDescent="0.3">
      <c r="A645" s="73"/>
      <c r="B645" s="106" t="s">
        <v>48</v>
      </c>
      <c r="C645" s="70">
        <v>16.560509554140129</v>
      </c>
      <c r="D645" s="70">
        <v>13.898305084745763</v>
      </c>
      <c r="E645" s="70">
        <v>10.876132930513595</v>
      </c>
      <c r="F645" s="455"/>
      <c r="G645" s="3"/>
      <c r="H645" s="1"/>
      <c r="I645" s="1"/>
    </row>
    <row r="646" spans="1:9" x14ac:dyDescent="0.3">
      <c r="A646" s="73"/>
      <c r="B646" s="106" t="s">
        <v>49</v>
      </c>
      <c r="C646" s="70">
        <v>35.668789808917197</v>
      </c>
      <c r="D646" s="70">
        <v>37.288135593220339</v>
      </c>
      <c r="E646" s="70">
        <v>30.513595166163142</v>
      </c>
      <c r="F646" s="456"/>
      <c r="G646" s="3"/>
      <c r="H646" s="1"/>
      <c r="I646" s="1"/>
    </row>
    <row r="647" spans="1:9" x14ac:dyDescent="0.3">
      <c r="A647" s="127"/>
      <c r="B647" s="301" t="s">
        <v>50</v>
      </c>
      <c r="C647" s="169">
        <v>26.114649681528661</v>
      </c>
      <c r="D647" s="169">
        <v>25.423728813559322</v>
      </c>
      <c r="E647" s="169">
        <v>24.773413897280967</v>
      </c>
      <c r="F647" s="456"/>
      <c r="G647" s="3"/>
      <c r="H647" s="1"/>
      <c r="I647" s="1"/>
    </row>
    <row r="648" spans="1:9" ht="15" thickBot="1" x14ac:dyDescent="0.35">
      <c r="A648" s="189"/>
      <c r="B648" s="194" t="s">
        <v>51</v>
      </c>
      <c r="C648" s="170">
        <v>21.656050955414013</v>
      </c>
      <c r="D648" s="170">
        <v>23.389830508474578</v>
      </c>
      <c r="E648" s="170">
        <v>33.836858006042299</v>
      </c>
      <c r="F648" s="457"/>
      <c r="G648" s="3"/>
      <c r="H648" s="1"/>
      <c r="I648" s="1"/>
    </row>
    <row r="649" spans="1:9" ht="30.6" customHeight="1" thickTop="1" thickBot="1" x14ac:dyDescent="0.35">
      <c r="A649" s="357" t="s">
        <v>150</v>
      </c>
      <c r="B649" s="357"/>
      <c r="C649" s="129">
        <f>(C645*5+C646*4+C647*2+C648)/100</f>
        <v>2.9936305732484074</v>
      </c>
      <c r="D649" s="129">
        <f>(D645*5+D646*4+D647*2+D648)/100</f>
        <v>2.9288135593220339</v>
      </c>
      <c r="E649" s="129">
        <f>(E645*5+E646*4+E647*2+E648)/100</f>
        <v>2.5981873111782479</v>
      </c>
      <c r="F649" s="129">
        <f>E649-C649</f>
        <v>-0.39544326207015956</v>
      </c>
      <c r="G649" s="160"/>
      <c r="H649" s="1"/>
      <c r="I649" s="1"/>
    </row>
    <row r="650" spans="1:9" ht="15" thickTop="1" x14ac:dyDescent="0.3">
      <c r="A650" s="1" t="s">
        <v>163</v>
      </c>
      <c r="B650" s="73"/>
      <c r="C650" s="74"/>
      <c r="D650" s="74"/>
      <c r="E650" s="79"/>
      <c r="F650" s="79"/>
      <c r="G650" s="80"/>
      <c r="H650" s="1"/>
      <c r="I650" s="1"/>
    </row>
    <row r="651" spans="1:9" x14ac:dyDescent="0.3">
      <c r="A651" s="73"/>
      <c r="B651" s="73"/>
      <c r="C651" s="74"/>
      <c r="D651" s="74"/>
      <c r="E651" s="79"/>
      <c r="F651" s="79"/>
      <c r="G651" s="80"/>
      <c r="H651" s="1"/>
      <c r="I651" s="1"/>
    </row>
    <row r="652" spans="1:9" x14ac:dyDescent="0.3">
      <c r="A652" s="73"/>
      <c r="B652" s="73"/>
      <c r="C652" s="74"/>
      <c r="D652" s="74"/>
      <c r="E652" s="79"/>
      <c r="F652" s="79"/>
      <c r="G652" s="80"/>
      <c r="H652" s="1"/>
      <c r="I652" s="1"/>
    </row>
    <row r="653" spans="1:9" x14ac:dyDescent="0.3">
      <c r="A653" s="1" t="s">
        <v>299</v>
      </c>
      <c r="B653" s="73"/>
      <c r="C653" s="74"/>
      <c r="D653" s="74"/>
      <c r="E653" s="79"/>
      <c r="F653" s="79"/>
      <c r="G653" s="80"/>
      <c r="H653" s="1"/>
      <c r="I653" s="1"/>
    </row>
    <row r="654" spans="1:9" x14ac:dyDescent="0.3">
      <c r="A654" s="10" t="s">
        <v>67</v>
      </c>
      <c r="B654" s="73"/>
      <c r="C654" s="74"/>
      <c r="D654" s="74"/>
      <c r="E654" s="79"/>
      <c r="F654" s="79"/>
      <c r="G654" s="80"/>
      <c r="H654" s="1"/>
      <c r="I654" s="1"/>
    </row>
    <row r="655" spans="1:9" ht="33" customHeight="1" x14ac:dyDescent="0.3">
      <c r="A655" s="73"/>
      <c r="B655" s="438" t="s">
        <v>2</v>
      </c>
      <c r="C655" s="367" t="s">
        <v>154</v>
      </c>
      <c r="D655" s="367"/>
      <c r="E655" s="367"/>
      <c r="F655" s="351" t="s">
        <v>173</v>
      </c>
      <c r="G655" s="80"/>
      <c r="H655" s="1"/>
      <c r="I655" s="1"/>
    </row>
    <row r="656" spans="1:9" ht="28.8" x14ac:dyDescent="0.3">
      <c r="A656" s="73"/>
      <c r="B656" s="439"/>
      <c r="C656" s="76" t="s">
        <v>164</v>
      </c>
      <c r="D656" s="76" t="s">
        <v>165</v>
      </c>
      <c r="E656" s="9" t="s">
        <v>166</v>
      </c>
      <c r="F656" s="351"/>
      <c r="G656" s="80"/>
      <c r="H656" s="1"/>
      <c r="I656" s="1"/>
    </row>
    <row r="657" spans="1:9" x14ac:dyDescent="0.3">
      <c r="A657" s="73"/>
      <c r="B657" s="61" t="s">
        <v>48</v>
      </c>
      <c r="C657" s="70">
        <v>20.725388601036268</v>
      </c>
      <c r="D657" s="70">
        <v>6.7415730337078648</v>
      </c>
      <c r="E657" s="70">
        <v>12.376237623762377</v>
      </c>
      <c r="F657" s="455"/>
      <c r="G657" s="80"/>
      <c r="H657" s="1"/>
      <c r="I657" s="1"/>
    </row>
    <row r="658" spans="1:9" x14ac:dyDescent="0.3">
      <c r="A658" s="127"/>
      <c r="B658" s="285" t="s">
        <v>49</v>
      </c>
      <c r="C658" s="169">
        <v>35.751295336787564</v>
      </c>
      <c r="D658" s="169">
        <v>43.820224719101127</v>
      </c>
      <c r="E658" s="169">
        <v>28.96039603960396</v>
      </c>
      <c r="F658" s="456"/>
      <c r="G658" s="80"/>
      <c r="H658" s="1"/>
      <c r="I658" s="1"/>
    </row>
    <row r="659" spans="1:9" x14ac:dyDescent="0.3">
      <c r="A659" s="73"/>
      <c r="B659" s="61" t="s">
        <v>50</v>
      </c>
      <c r="C659" s="70">
        <v>25.388601036269431</v>
      </c>
      <c r="D659" s="70">
        <v>35.393258426966291</v>
      </c>
      <c r="E659" s="70">
        <v>20.792079207920793</v>
      </c>
      <c r="F659" s="456"/>
      <c r="G659" s="80"/>
      <c r="H659" s="1"/>
      <c r="I659" s="1"/>
    </row>
    <row r="660" spans="1:9" ht="15" thickBot="1" x14ac:dyDescent="0.35">
      <c r="A660" s="189"/>
      <c r="B660" s="174" t="s">
        <v>51</v>
      </c>
      <c r="C660" s="196">
        <v>18.134715025906736</v>
      </c>
      <c r="D660" s="196">
        <v>14.044943820224718</v>
      </c>
      <c r="E660" s="196">
        <v>37.871287128712872</v>
      </c>
      <c r="F660" s="457"/>
      <c r="G660" s="80"/>
      <c r="H660" s="1"/>
      <c r="I660" s="1"/>
    </row>
    <row r="661" spans="1:9" ht="28.2" customHeight="1" thickTop="1" thickBot="1" x14ac:dyDescent="0.35">
      <c r="A661" s="357" t="s">
        <v>150</v>
      </c>
      <c r="B661" s="357"/>
      <c r="C661" s="129">
        <f>(C657*5+C658*4+C659*2+C660)/100</f>
        <v>3.1554404145077721</v>
      </c>
      <c r="D661" s="129">
        <f>(D657*5+D658*4+D659*2+D660)/100</f>
        <v>2.9382022471910112</v>
      </c>
      <c r="E661" s="129">
        <f>(E657*5+E658*4+E659*2+E660)/100</f>
        <v>2.5717821782178221</v>
      </c>
      <c r="F661" s="129">
        <f>C661-E661</f>
        <v>0.58365823628995006</v>
      </c>
      <c r="G661" s="195"/>
      <c r="H661" s="1"/>
      <c r="I661" s="1"/>
    </row>
    <row r="662" spans="1:9" ht="20.25" customHeight="1" thickTop="1" x14ac:dyDescent="0.3">
      <c r="A662" s="1" t="s">
        <v>163</v>
      </c>
      <c r="B662" s="73"/>
      <c r="C662" s="74"/>
      <c r="D662" s="74"/>
      <c r="E662" s="79"/>
      <c r="F662" s="79"/>
      <c r="G662" s="80"/>
      <c r="H662" s="1"/>
      <c r="I662" s="1"/>
    </row>
    <row r="663" spans="1:9" x14ac:dyDescent="0.3">
      <c r="A663" s="73"/>
      <c r="B663" s="73"/>
      <c r="C663" s="74"/>
      <c r="D663" s="74"/>
      <c r="E663" s="79"/>
      <c r="F663" s="79"/>
      <c r="G663" s="80"/>
      <c r="H663" s="1"/>
      <c r="I663" s="1"/>
    </row>
    <row r="664" spans="1:9" x14ac:dyDescent="0.3">
      <c r="A664" s="73"/>
      <c r="B664" s="73"/>
      <c r="C664" s="74"/>
      <c r="D664" s="74"/>
      <c r="E664" s="79"/>
      <c r="F664" s="79"/>
      <c r="G664" s="80"/>
      <c r="H664" s="1"/>
      <c r="I664" s="1"/>
    </row>
    <row r="665" spans="1:9" x14ac:dyDescent="0.3">
      <c r="A665" s="1" t="s">
        <v>300</v>
      </c>
      <c r="B665" s="73"/>
      <c r="C665" s="74"/>
      <c r="D665" s="74"/>
      <c r="E665" s="79"/>
      <c r="F665" s="79"/>
      <c r="G665" s="80"/>
      <c r="H665" s="1"/>
      <c r="I665" s="1"/>
    </row>
    <row r="666" spans="1:9" x14ac:dyDescent="0.3">
      <c r="A666" s="10" t="s">
        <v>67</v>
      </c>
      <c r="B666" s="73"/>
      <c r="C666" s="74"/>
      <c r="D666" s="74"/>
      <c r="E666" s="79"/>
      <c r="F666" s="79"/>
      <c r="G666" s="80"/>
      <c r="H666" s="1"/>
      <c r="I666" s="1"/>
    </row>
    <row r="667" spans="1:9" ht="25.5" customHeight="1" x14ac:dyDescent="0.3">
      <c r="A667" s="73"/>
      <c r="B667" s="438" t="s">
        <v>2</v>
      </c>
      <c r="C667" s="423" t="s">
        <v>171</v>
      </c>
      <c r="D667" s="423"/>
      <c r="E667" s="423"/>
      <c r="F667" s="351" t="s">
        <v>173</v>
      </c>
      <c r="G667" s="80"/>
      <c r="H667" s="1"/>
      <c r="I667" s="1"/>
    </row>
    <row r="668" spans="1:9" ht="43.2" x14ac:dyDescent="0.3">
      <c r="A668" s="73"/>
      <c r="B668" s="439"/>
      <c r="C668" s="68" t="s">
        <v>201</v>
      </c>
      <c r="D668" s="68" t="s">
        <v>202</v>
      </c>
      <c r="E668" s="68" t="s">
        <v>203</v>
      </c>
      <c r="F668" s="351"/>
      <c r="G668" s="80"/>
      <c r="H668" s="1"/>
      <c r="I668" s="1"/>
    </row>
    <row r="669" spans="1:9" x14ac:dyDescent="0.3">
      <c r="A669" s="73"/>
      <c r="B669" s="61" t="s">
        <v>48</v>
      </c>
      <c r="C669" s="70">
        <v>18.784530386740332</v>
      </c>
      <c r="D669" s="70">
        <v>12.53012048192771</v>
      </c>
      <c r="E669" s="70">
        <v>8.7431693989071047</v>
      </c>
      <c r="F669" s="455"/>
      <c r="G669" s="80"/>
      <c r="H669" s="1"/>
      <c r="I669" s="1"/>
    </row>
    <row r="670" spans="1:9" x14ac:dyDescent="0.3">
      <c r="A670" s="73"/>
      <c r="B670" s="61" t="s">
        <v>49</v>
      </c>
      <c r="C670" s="70">
        <v>40.883977900552487</v>
      </c>
      <c r="D670" s="70">
        <v>35.421686746987952</v>
      </c>
      <c r="E670" s="70">
        <v>24.590163934426229</v>
      </c>
      <c r="F670" s="456"/>
      <c r="G670" s="80"/>
      <c r="H670" s="1"/>
      <c r="I670" s="1"/>
    </row>
    <row r="671" spans="1:9" x14ac:dyDescent="0.3">
      <c r="A671" s="127"/>
      <c r="B671" s="285" t="s">
        <v>50</v>
      </c>
      <c r="C671" s="169">
        <v>18.784530386740332</v>
      </c>
      <c r="D671" s="169">
        <v>26.506024096385541</v>
      </c>
      <c r="E671" s="169">
        <v>29.508196721311474</v>
      </c>
      <c r="F671" s="456"/>
      <c r="G671" s="3"/>
      <c r="H671" s="1"/>
      <c r="I671" s="1"/>
    </row>
    <row r="672" spans="1:9" ht="15" thickBot="1" x14ac:dyDescent="0.35">
      <c r="A672" s="189"/>
      <c r="B672" s="174" t="s">
        <v>51</v>
      </c>
      <c r="C672" s="170">
        <v>21.546961325966851</v>
      </c>
      <c r="D672" s="170">
        <v>25.542168674698797</v>
      </c>
      <c r="E672" s="170">
        <v>37.158469945355193</v>
      </c>
      <c r="F672" s="457"/>
      <c r="G672" s="3"/>
      <c r="H672" s="1"/>
      <c r="I672" s="1"/>
    </row>
    <row r="673" spans="1:256" ht="30" customHeight="1" thickTop="1" thickBot="1" x14ac:dyDescent="0.35">
      <c r="A673" s="387" t="s">
        <v>150</v>
      </c>
      <c r="B673" s="387"/>
      <c r="C673" s="129">
        <f>(C669*5+C670*4+C671*2+C672)/100</f>
        <v>3.165745856353591</v>
      </c>
      <c r="D673" s="129">
        <f>(D669*5+D670*4+D671*2+D672)/100</f>
        <v>2.8289156626506027</v>
      </c>
      <c r="E673" s="129">
        <f>(E669*5+E670*4+E671*2+E672)/100</f>
        <v>2.3825136612021858</v>
      </c>
      <c r="F673" s="129">
        <f>C673-E673</f>
        <v>0.78323219515140519</v>
      </c>
      <c r="G673" s="160"/>
      <c r="H673" s="1"/>
      <c r="I673" s="1"/>
    </row>
    <row r="674" spans="1:256" ht="15" thickTop="1" x14ac:dyDescent="0.3">
      <c r="A674" s="1" t="s">
        <v>163</v>
      </c>
      <c r="B674" s="73"/>
      <c r="C674" s="72"/>
      <c r="D674" s="72"/>
      <c r="E674" s="28"/>
      <c r="F674" s="11"/>
      <c r="G674" s="3"/>
      <c r="H674" s="1"/>
      <c r="I674" s="1"/>
    </row>
    <row r="675" spans="1:256" x14ac:dyDescent="0.3">
      <c r="A675" s="1"/>
      <c r="B675" s="73"/>
      <c r="C675" s="72"/>
      <c r="D675" s="72"/>
      <c r="E675" s="28"/>
      <c r="F675" s="11"/>
      <c r="G675" s="3"/>
      <c r="H675" s="1"/>
      <c r="I675" s="1"/>
    </row>
    <row r="676" spans="1:256" x14ac:dyDescent="0.3">
      <c r="A676" s="1"/>
      <c r="B676" s="73"/>
      <c r="C676" s="72"/>
      <c r="D676" s="72"/>
      <c r="E676" s="28"/>
      <c r="F676" s="11"/>
      <c r="G676" s="3"/>
      <c r="H676" s="1"/>
      <c r="I676" s="1"/>
      <c r="O676" s="1"/>
      <c r="P676" s="1"/>
    </row>
    <row r="677" spans="1:256" x14ac:dyDescent="0.3">
      <c r="A677" s="1" t="s">
        <v>301</v>
      </c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</row>
    <row r="678" spans="1:256" x14ac:dyDescent="0.3">
      <c r="A678" s="10" t="s">
        <v>65</v>
      </c>
      <c r="B678" s="1"/>
      <c r="C678" s="2"/>
      <c r="D678" s="1"/>
      <c r="E678" s="1"/>
      <c r="F678" s="3"/>
      <c r="G678" s="1"/>
      <c r="H678" s="1"/>
      <c r="I678" s="1"/>
    </row>
    <row r="679" spans="1:256" ht="15" customHeight="1" x14ac:dyDescent="0.3">
      <c r="A679" s="1" t="s">
        <v>2</v>
      </c>
      <c r="B679" s="5" t="s">
        <v>2</v>
      </c>
      <c r="C679" s="37" t="s">
        <v>3</v>
      </c>
      <c r="D679" s="38" t="s">
        <v>4</v>
      </c>
      <c r="E679" s="43" t="s">
        <v>5</v>
      </c>
      <c r="F679" s="27"/>
      <c r="G679" s="1"/>
      <c r="H679" s="1"/>
      <c r="I679" s="1"/>
    </row>
    <row r="680" spans="1:256" ht="15" customHeight="1" x14ac:dyDescent="0.3">
      <c r="A680" s="1"/>
      <c r="B680" s="5" t="s">
        <v>48</v>
      </c>
      <c r="C680" s="15">
        <v>161</v>
      </c>
      <c r="D680" s="26">
        <v>20.125</v>
      </c>
      <c r="E680" s="22">
        <v>20.125</v>
      </c>
      <c r="F680" s="36"/>
      <c r="G680" s="1"/>
      <c r="H680" s="1"/>
      <c r="I680" s="1"/>
    </row>
    <row r="681" spans="1:256" x14ac:dyDescent="0.3">
      <c r="A681" s="1"/>
      <c r="B681" s="5" t="s">
        <v>49</v>
      </c>
      <c r="C681" s="15">
        <v>334</v>
      </c>
      <c r="D681" s="26">
        <v>41.75</v>
      </c>
      <c r="E681" s="22">
        <v>41.75</v>
      </c>
      <c r="F681" s="28"/>
      <c r="G681" s="1"/>
      <c r="H681" s="1"/>
      <c r="I681" s="1"/>
    </row>
    <row r="682" spans="1:256" x14ac:dyDescent="0.3">
      <c r="A682" s="1"/>
      <c r="B682" s="5" t="s">
        <v>50</v>
      </c>
      <c r="C682" s="15">
        <v>159</v>
      </c>
      <c r="D682" s="26">
        <v>19.875</v>
      </c>
      <c r="E682" s="22">
        <v>19.875</v>
      </c>
      <c r="F682" s="28"/>
      <c r="G682" s="1"/>
      <c r="H682" s="1"/>
      <c r="I682" s="1"/>
    </row>
    <row r="683" spans="1:256" x14ac:dyDescent="0.3">
      <c r="A683" s="1"/>
      <c r="B683" s="5" t="s">
        <v>51</v>
      </c>
      <c r="C683" s="15">
        <v>102</v>
      </c>
      <c r="D683" s="26">
        <v>12.75</v>
      </c>
      <c r="E683" s="22">
        <v>12.75</v>
      </c>
      <c r="F683" s="28"/>
      <c r="G683" s="1"/>
      <c r="H683" s="1"/>
      <c r="I683" s="1"/>
    </row>
    <row r="684" spans="1:256" x14ac:dyDescent="0.3">
      <c r="A684" s="1"/>
      <c r="B684" s="5" t="s">
        <v>45</v>
      </c>
      <c r="C684" s="15">
        <v>44</v>
      </c>
      <c r="D684" s="26">
        <v>5.5</v>
      </c>
      <c r="E684" s="22">
        <v>5.5</v>
      </c>
      <c r="F684" s="28"/>
      <c r="G684" s="1"/>
      <c r="H684" s="1"/>
      <c r="I684" s="1"/>
    </row>
    <row r="685" spans="1:256" ht="15" thickBot="1" x14ac:dyDescent="0.35">
      <c r="A685" s="117"/>
      <c r="B685" s="118" t="s">
        <v>11</v>
      </c>
      <c r="C685" s="119">
        <v>800</v>
      </c>
      <c r="D685" s="118">
        <v>100</v>
      </c>
      <c r="E685" s="173">
        <v>100</v>
      </c>
      <c r="F685" s="125"/>
      <c r="G685" s="1"/>
      <c r="H685" s="1"/>
      <c r="I685" s="1"/>
    </row>
    <row r="686" spans="1:256" ht="15.6" thickTop="1" thickBot="1" x14ac:dyDescent="0.35">
      <c r="A686" s="432" t="s">
        <v>61</v>
      </c>
      <c r="B686" s="433"/>
      <c r="C686" s="433"/>
      <c r="D686" s="434"/>
      <c r="E686" s="122">
        <f>(5*E680+4*E681+2*E682+1*E683)/(E680+E681+E682+E683)</f>
        <v>3.3875661375661377</v>
      </c>
      <c r="F686" s="138"/>
      <c r="G686" s="1"/>
      <c r="H686" s="1"/>
      <c r="I686" s="1"/>
    </row>
    <row r="687" spans="1:256" ht="15" thickTop="1" x14ac:dyDescent="0.3">
      <c r="B687" s="73"/>
      <c r="C687" s="71"/>
      <c r="D687" s="71"/>
      <c r="E687" s="11"/>
      <c r="F687" s="114"/>
      <c r="G687" s="3"/>
      <c r="H687" s="1"/>
      <c r="I687" s="1"/>
    </row>
    <row r="688" spans="1:256" x14ac:dyDescent="0.3">
      <c r="A688" s="73"/>
      <c r="B688" s="73"/>
      <c r="C688" s="71"/>
      <c r="D688" s="71"/>
      <c r="E688" s="11"/>
      <c r="F688" s="114"/>
      <c r="G688" s="3"/>
      <c r="H688" s="1"/>
      <c r="I688" s="1"/>
    </row>
    <row r="689" spans="1:9" x14ac:dyDescent="0.3">
      <c r="A689" s="1" t="s">
        <v>302</v>
      </c>
      <c r="B689" s="73"/>
      <c r="C689" s="71"/>
      <c r="D689" s="71"/>
      <c r="E689" s="11"/>
      <c r="F689" s="114"/>
      <c r="G689" s="3"/>
      <c r="H689" s="1"/>
      <c r="I689" s="1"/>
    </row>
    <row r="690" spans="1:9" x14ac:dyDescent="0.3">
      <c r="A690" s="10" t="s">
        <v>65</v>
      </c>
      <c r="B690" s="73"/>
      <c r="C690" s="71"/>
      <c r="D690" s="71"/>
      <c r="E690" s="11"/>
      <c r="F690" s="114"/>
      <c r="G690" s="3"/>
      <c r="H690" s="1"/>
      <c r="I690" s="1"/>
    </row>
    <row r="691" spans="1:9" x14ac:dyDescent="0.3">
      <c r="A691" s="73"/>
      <c r="B691" s="438" t="s">
        <v>2</v>
      </c>
      <c r="C691" s="424" t="s">
        <v>180</v>
      </c>
      <c r="D691" s="424"/>
      <c r="E691" s="424"/>
      <c r="F691" s="424"/>
      <c r="G691" s="3"/>
      <c r="H691" s="1"/>
      <c r="I691" s="1"/>
    </row>
    <row r="692" spans="1:9" ht="28.8" x14ac:dyDescent="0.3">
      <c r="A692" s="73"/>
      <c r="B692" s="439"/>
      <c r="C692" s="257" t="s">
        <v>207</v>
      </c>
      <c r="D692" s="66" t="s">
        <v>210</v>
      </c>
      <c r="E692" s="9" t="s">
        <v>209</v>
      </c>
      <c r="F692" s="116" t="s">
        <v>211</v>
      </c>
      <c r="G692" s="3"/>
      <c r="H692" s="1"/>
      <c r="I692" s="1"/>
    </row>
    <row r="693" spans="1:9" x14ac:dyDescent="0.3">
      <c r="A693" s="73"/>
      <c r="B693" s="61" t="s">
        <v>48</v>
      </c>
      <c r="C693" s="115">
        <v>11.475409836065573</v>
      </c>
      <c r="D693" s="75">
        <v>19.35483870967742</v>
      </c>
      <c r="E693" s="203">
        <v>38.764044943820224</v>
      </c>
      <c r="F693" s="75">
        <v>16.746411483253588</v>
      </c>
      <c r="G693" s="3"/>
      <c r="H693" s="1"/>
      <c r="I693" s="1"/>
    </row>
    <row r="694" spans="1:9" x14ac:dyDescent="0.3">
      <c r="A694" s="73"/>
      <c r="B694" s="61" t="s">
        <v>49</v>
      </c>
      <c r="C694" s="94">
        <v>50.819672131147541</v>
      </c>
      <c r="D694" s="22">
        <v>51.612903225806448</v>
      </c>
      <c r="E694" s="207">
        <v>29.213483146067414</v>
      </c>
      <c r="F694" s="22">
        <v>44.497607655502392</v>
      </c>
      <c r="G694" s="3"/>
      <c r="H694" s="1"/>
      <c r="I694" s="1"/>
    </row>
    <row r="695" spans="1:9" x14ac:dyDescent="0.3">
      <c r="A695" s="127"/>
      <c r="B695" s="197" t="s">
        <v>50</v>
      </c>
      <c r="C695" s="198">
        <v>24.043715846994534</v>
      </c>
      <c r="D695" s="199">
        <v>18.817204301075268</v>
      </c>
      <c r="E695" s="199">
        <v>17.415730337078653</v>
      </c>
      <c r="F695" s="200">
        <v>23.444976076555022</v>
      </c>
      <c r="G695" s="125"/>
      <c r="H695" s="1"/>
      <c r="I695" s="1"/>
    </row>
    <row r="696" spans="1:9" ht="15" thickBot="1" x14ac:dyDescent="0.35">
      <c r="A696" s="128"/>
      <c r="B696" s="201" t="s">
        <v>51</v>
      </c>
      <c r="C696" s="202">
        <v>13.66120218579235</v>
      </c>
      <c r="D696" s="202">
        <v>10.21505376344086</v>
      </c>
      <c r="E696" s="202">
        <v>14.606741573033707</v>
      </c>
      <c r="F696" s="202">
        <v>15.311004784688995</v>
      </c>
      <c r="G696" s="125"/>
      <c r="H696" s="1"/>
      <c r="I696" s="1"/>
    </row>
    <row r="697" spans="1:9" ht="30" customHeight="1" thickTop="1" thickBot="1" x14ac:dyDescent="0.35">
      <c r="A697" s="357" t="s">
        <v>150</v>
      </c>
      <c r="B697" s="357"/>
      <c r="C697" s="129">
        <f>(C693*5+C694*4+C695*2+C696)/100</f>
        <v>3.2240437158469946</v>
      </c>
      <c r="D697" s="129">
        <f>(D693*5+D694*4+D695*2+D696)/100</f>
        <v>3.510752688172043</v>
      </c>
      <c r="E697" s="129">
        <f>(E693*5+E694*4+E695*2+E696)/100</f>
        <v>3.6011235955056184</v>
      </c>
      <c r="F697" s="129">
        <f>(F693*5+F694*4+F695*2+F696)/100</f>
        <v>3.2392344497607657</v>
      </c>
      <c r="G697" s="160"/>
      <c r="H697" s="1"/>
      <c r="I697" s="1"/>
    </row>
    <row r="698" spans="1:9" ht="15" thickTop="1" x14ac:dyDescent="0.3">
      <c r="A698" s="1" t="s">
        <v>183</v>
      </c>
      <c r="B698" s="73"/>
      <c r="C698" s="71"/>
      <c r="D698" s="71"/>
      <c r="E698" s="11"/>
      <c r="F698" s="114"/>
      <c r="G698" s="18"/>
      <c r="H698" s="1"/>
      <c r="I698" s="1"/>
    </row>
    <row r="699" spans="1:9" x14ac:dyDescent="0.3">
      <c r="A699" s="2" t="s">
        <v>185</v>
      </c>
      <c r="B699" s="73"/>
      <c r="C699" s="71"/>
      <c r="D699" s="71"/>
      <c r="E699" s="11"/>
      <c r="F699" s="114"/>
      <c r="G699" s="3"/>
      <c r="H699" s="1"/>
      <c r="I699" s="1"/>
    </row>
    <row r="700" spans="1:9" x14ac:dyDescent="0.3">
      <c r="A700" s="73"/>
      <c r="B700" s="73"/>
      <c r="C700" s="71"/>
      <c r="D700" s="71"/>
      <c r="E700" s="11"/>
      <c r="F700" s="114"/>
      <c r="G700" s="3"/>
      <c r="H700" s="1"/>
      <c r="I700" s="1"/>
    </row>
    <row r="701" spans="1:9" x14ac:dyDescent="0.3">
      <c r="A701" s="73"/>
      <c r="B701" s="73"/>
      <c r="C701" s="71"/>
      <c r="D701" s="71"/>
      <c r="E701" s="11"/>
      <c r="F701" s="114"/>
      <c r="G701" s="3"/>
      <c r="H701" s="1"/>
      <c r="I701" s="1"/>
    </row>
    <row r="702" spans="1:9" x14ac:dyDescent="0.3">
      <c r="A702" s="1" t="s">
        <v>303</v>
      </c>
      <c r="B702" s="73"/>
      <c r="C702" s="71"/>
      <c r="D702" s="71"/>
      <c r="E702" s="11"/>
      <c r="F702" s="114"/>
      <c r="G702" s="3"/>
      <c r="H702" s="1"/>
      <c r="I702" s="1"/>
    </row>
    <row r="703" spans="1:9" x14ac:dyDescent="0.3">
      <c r="A703" s="10" t="s">
        <v>65</v>
      </c>
      <c r="B703" s="73"/>
      <c r="C703" s="71"/>
      <c r="D703" s="71"/>
      <c r="E703" s="11"/>
      <c r="F703" s="114"/>
      <c r="G703" s="3"/>
      <c r="H703" s="1"/>
      <c r="I703" s="1"/>
    </row>
    <row r="704" spans="1:9" x14ac:dyDescent="0.3">
      <c r="A704" s="73"/>
      <c r="B704" s="438" t="s">
        <v>2</v>
      </c>
      <c r="C704" s="412" t="s">
        <v>151</v>
      </c>
      <c r="D704" s="413"/>
      <c r="E704" s="413"/>
      <c r="F704" s="459"/>
      <c r="G704" s="3"/>
      <c r="H704" s="1"/>
      <c r="I704" s="1"/>
    </row>
    <row r="705" spans="1:9" x14ac:dyDescent="0.3">
      <c r="A705" s="73"/>
      <c r="B705" s="439"/>
      <c r="C705" s="66" t="s">
        <v>156</v>
      </c>
      <c r="D705" s="66" t="s">
        <v>157</v>
      </c>
      <c r="E705" s="113" t="s">
        <v>158</v>
      </c>
      <c r="F705" s="459"/>
      <c r="G705" s="3"/>
      <c r="H705" s="1"/>
      <c r="I705" s="1"/>
    </row>
    <row r="706" spans="1:9" x14ac:dyDescent="0.3">
      <c r="A706" s="73"/>
      <c r="B706" s="208" t="s">
        <v>48</v>
      </c>
      <c r="C706" s="209">
        <v>21.476510067114095</v>
      </c>
      <c r="D706" s="209">
        <v>21.554770318021202</v>
      </c>
      <c r="E706" s="212">
        <v>20.987654320987655</v>
      </c>
      <c r="F706" s="125"/>
      <c r="G706" s="3"/>
      <c r="H706" s="1"/>
      <c r="I706" s="1"/>
    </row>
    <row r="707" spans="1:9" x14ac:dyDescent="0.3">
      <c r="A707" s="73"/>
      <c r="B707" s="208" t="s">
        <v>49</v>
      </c>
      <c r="C707" s="209">
        <v>41.61073825503356</v>
      </c>
      <c r="D707" s="209">
        <v>46.64310954063604</v>
      </c>
      <c r="E707" s="212">
        <v>43.209876543209873</v>
      </c>
      <c r="F707" s="125"/>
      <c r="G707" s="3"/>
      <c r="H707" s="1"/>
      <c r="I707" s="1"/>
    </row>
    <row r="708" spans="1:9" x14ac:dyDescent="0.3">
      <c r="A708" s="73"/>
      <c r="B708" s="208" t="s">
        <v>50</v>
      </c>
      <c r="C708" s="209">
        <v>20.80536912751678</v>
      </c>
      <c r="D708" s="209">
        <v>21.554770318021202</v>
      </c>
      <c r="E708" s="212">
        <v>20.679012345679013</v>
      </c>
      <c r="F708" s="125"/>
      <c r="G708" s="3"/>
      <c r="H708" s="1"/>
      <c r="I708" s="1"/>
    </row>
    <row r="709" spans="1:9" ht="15" thickBot="1" x14ac:dyDescent="0.35">
      <c r="A709" s="128"/>
      <c r="B709" s="201" t="s">
        <v>51</v>
      </c>
      <c r="C709" s="202">
        <v>16.107382550335572</v>
      </c>
      <c r="D709" s="202">
        <v>10.247349823321555</v>
      </c>
      <c r="E709" s="213">
        <v>15.123456790123457</v>
      </c>
      <c r="F709" s="125"/>
      <c r="G709" s="3"/>
      <c r="H709" s="1"/>
      <c r="I709" s="1"/>
    </row>
    <row r="710" spans="1:9" ht="31.2" customHeight="1" thickTop="1" thickBot="1" x14ac:dyDescent="0.35">
      <c r="A710" s="462" t="s">
        <v>150</v>
      </c>
      <c r="B710" s="465"/>
      <c r="C710" s="122">
        <f>(C706*5+C707*4+C708*2+C709)/100</f>
        <v>3.3154362416107381</v>
      </c>
      <c r="D710" s="122">
        <f>(D706*5+D707*4+D708*2+D709)/100</f>
        <v>3.4770318021201412</v>
      </c>
      <c r="E710" s="205">
        <f>(E706*5+E707*4+E708*2+E709)/100</f>
        <v>3.3425925925925926</v>
      </c>
      <c r="F710" s="206"/>
      <c r="G710" s="3"/>
      <c r="H710" s="1"/>
      <c r="I710" s="1"/>
    </row>
    <row r="711" spans="1:9" ht="15" thickTop="1" x14ac:dyDescent="0.3">
      <c r="A711" s="1" t="s">
        <v>188</v>
      </c>
      <c r="B711" s="73"/>
      <c r="C711" s="71"/>
      <c r="D711" s="71"/>
      <c r="E711" s="11"/>
      <c r="F711" s="114"/>
      <c r="G711" s="3"/>
      <c r="H711" s="1"/>
      <c r="I711" s="1"/>
    </row>
    <row r="712" spans="1:9" x14ac:dyDescent="0.3">
      <c r="A712" s="73"/>
      <c r="B712" s="73"/>
      <c r="C712" s="71"/>
      <c r="D712" s="71"/>
      <c r="E712" s="11"/>
      <c r="F712" s="114"/>
      <c r="G712" s="3"/>
      <c r="H712" s="1"/>
      <c r="I712" s="1"/>
    </row>
    <row r="713" spans="1:9" x14ac:dyDescent="0.3">
      <c r="A713" s="73"/>
      <c r="B713" s="73"/>
      <c r="C713" s="71"/>
      <c r="D713" s="71"/>
      <c r="E713" s="11"/>
      <c r="F713" s="114"/>
      <c r="G713" s="3"/>
      <c r="H713" s="1"/>
      <c r="I713" s="1"/>
    </row>
    <row r="714" spans="1:9" x14ac:dyDescent="0.3">
      <c r="A714" s="1" t="s">
        <v>304</v>
      </c>
      <c r="B714" s="73"/>
      <c r="C714" s="71"/>
      <c r="D714" s="71"/>
      <c r="E714" s="11"/>
      <c r="F714" s="114"/>
      <c r="G714" s="3"/>
      <c r="H714" s="1"/>
      <c r="I714" s="1"/>
    </row>
    <row r="715" spans="1:9" x14ac:dyDescent="0.3">
      <c r="A715" s="10" t="s">
        <v>65</v>
      </c>
      <c r="B715" s="73"/>
      <c r="C715" s="71"/>
      <c r="D715" s="71"/>
      <c r="E715" s="11"/>
      <c r="F715" s="114"/>
      <c r="G715" s="3"/>
      <c r="H715" s="1"/>
      <c r="I715" s="1"/>
    </row>
    <row r="716" spans="1:9" ht="30.75" customHeight="1" x14ac:dyDescent="0.3">
      <c r="A716" s="73"/>
      <c r="B716" s="438" t="s">
        <v>2</v>
      </c>
      <c r="C716" s="464" t="s">
        <v>154</v>
      </c>
      <c r="D716" s="367"/>
      <c r="E716" s="367"/>
      <c r="F716" s="114"/>
      <c r="G716" s="3"/>
      <c r="H716" s="1"/>
      <c r="I716" s="1"/>
    </row>
    <row r="717" spans="1:9" ht="28.8" x14ac:dyDescent="0.3">
      <c r="A717" s="73"/>
      <c r="B717" s="439"/>
      <c r="C717" s="130" t="s">
        <v>164</v>
      </c>
      <c r="D717" s="76" t="s">
        <v>165</v>
      </c>
      <c r="E717" s="9" t="s">
        <v>166</v>
      </c>
      <c r="F717" s="114"/>
      <c r="G717" s="3"/>
      <c r="H717" s="1"/>
      <c r="I717" s="1"/>
    </row>
    <row r="718" spans="1:9" x14ac:dyDescent="0.3">
      <c r="A718" s="73"/>
      <c r="B718" s="61" t="s">
        <v>48</v>
      </c>
      <c r="C718" s="211">
        <v>27.118644067796609</v>
      </c>
      <c r="D718" s="94">
        <v>13.953488372093023</v>
      </c>
      <c r="E718" s="94">
        <v>22.110552763819097</v>
      </c>
      <c r="F718" s="114"/>
      <c r="G718" s="3"/>
      <c r="H718" s="1"/>
      <c r="I718" s="1"/>
    </row>
    <row r="719" spans="1:9" x14ac:dyDescent="0.3">
      <c r="A719" s="73"/>
      <c r="B719" s="61" t="s">
        <v>49</v>
      </c>
      <c r="C719" s="94">
        <v>40.112994350282484</v>
      </c>
      <c r="D719" s="210">
        <v>55.813953488372093</v>
      </c>
      <c r="E719" s="94">
        <v>41.708542713567837</v>
      </c>
      <c r="F719" s="114"/>
      <c r="G719" s="3"/>
      <c r="H719" s="1"/>
      <c r="I719" s="1"/>
    </row>
    <row r="720" spans="1:9" x14ac:dyDescent="0.3">
      <c r="A720" s="73"/>
      <c r="B720" s="208" t="s">
        <v>50</v>
      </c>
      <c r="C720" s="209">
        <v>22.598870056497177</v>
      </c>
      <c r="D720" s="209">
        <v>20.930232558139537</v>
      </c>
      <c r="E720" s="209">
        <v>19.849246231155778</v>
      </c>
      <c r="F720" s="114"/>
      <c r="G720" s="3"/>
      <c r="H720" s="1"/>
      <c r="I720" s="1"/>
    </row>
    <row r="721" spans="1:9" ht="15" thickBot="1" x14ac:dyDescent="0.35">
      <c r="A721" s="73"/>
      <c r="B721" s="208" t="s">
        <v>51</v>
      </c>
      <c r="C721" s="209">
        <v>10.169491525423728</v>
      </c>
      <c r="D721" s="209">
        <v>9.3023255813953494</v>
      </c>
      <c r="E721" s="209">
        <v>16.331658291457288</v>
      </c>
      <c r="F721" s="114"/>
      <c r="G721" s="3"/>
      <c r="H721" s="1"/>
      <c r="I721" s="1"/>
    </row>
    <row r="722" spans="1:9" ht="30" customHeight="1" thickTop="1" thickBot="1" x14ac:dyDescent="0.35">
      <c r="A722" s="462" t="s">
        <v>150</v>
      </c>
      <c r="B722" s="465"/>
      <c r="C722" s="122">
        <f>(C718*5+C719*4+C720*2+C721)/100</f>
        <v>3.5141242937853097</v>
      </c>
      <c r="D722" s="122">
        <f>(D718*5+D719*4+D720*2+D721)/100</f>
        <v>3.4418604651162794</v>
      </c>
      <c r="E722" s="122">
        <f>(E718*5+E719*4+E720*2+E721)/100</f>
        <v>3.3341708542713571</v>
      </c>
      <c r="F722" s="114"/>
      <c r="G722" s="3"/>
      <c r="H722" s="1"/>
      <c r="I722" s="1"/>
    </row>
    <row r="723" spans="1:9" ht="19.5" customHeight="1" thickTop="1" x14ac:dyDescent="0.3">
      <c r="A723" s="1" t="s">
        <v>183</v>
      </c>
      <c r="B723" s="73"/>
      <c r="C723" s="71"/>
      <c r="D723" s="71"/>
      <c r="E723" s="11"/>
      <c r="F723" s="114"/>
      <c r="G723" s="3"/>
      <c r="H723" s="1"/>
      <c r="I723" s="1"/>
    </row>
    <row r="724" spans="1:9" x14ac:dyDescent="0.3">
      <c r="A724" s="2" t="s">
        <v>186</v>
      </c>
      <c r="B724" s="73"/>
      <c r="C724" s="71"/>
      <c r="D724" s="71"/>
      <c r="E724" s="11"/>
      <c r="F724" s="114"/>
      <c r="G724" s="3"/>
      <c r="H724" s="1"/>
      <c r="I724" s="1"/>
    </row>
    <row r="725" spans="1:9" x14ac:dyDescent="0.3">
      <c r="A725" s="73"/>
      <c r="B725" s="73"/>
      <c r="C725" s="71"/>
      <c r="D725" s="71"/>
      <c r="E725" s="11"/>
      <c r="F725" s="114"/>
      <c r="G725" s="3"/>
      <c r="H725" s="1"/>
      <c r="I725" s="1"/>
    </row>
    <row r="726" spans="1:9" x14ac:dyDescent="0.3">
      <c r="A726" s="73"/>
      <c r="B726" s="73"/>
      <c r="C726" s="71"/>
      <c r="D726" s="71"/>
      <c r="E726" s="11"/>
      <c r="F726" s="114"/>
      <c r="G726" s="3"/>
      <c r="H726" s="1"/>
      <c r="I726" s="1"/>
    </row>
    <row r="727" spans="1:9" x14ac:dyDescent="0.3">
      <c r="A727" s="1" t="s">
        <v>305</v>
      </c>
      <c r="B727" s="73"/>
      <c r="C727" s="71"/>
      <c r="D727" s="71"/>
      <c r="E727" s="11"/>
      <c r="F727" s="114"/>
      <c r="G727" s="3"/>
      <c r="H727" s="1"/>
      <c r="I727" s="1"/>
    </row>
    <row r="728" spans="1:9" x14ac:dyDescent="0.3">
      <c r="A728" s="10" t="s">
        <v>65</v>
      </c>
      <c r="B728" s="73"/>
      <c r="C728" s="71"/>
      <c r="D728" s="71"/>
      <c r="E728" s="11"/>
      <c r="F728" s="114"/>
      <c r="G728" s="3"/>
      <c r="H728" s="1"/>
      <c r="I728" s="1"/>
    </row>
    <row r="729" spans="1:9" x14ac:dyDescent="0.3">
      <c r="A729" s="73"/>
      <c r="B729" s="438" t="s">
        <v>2</v>
      </c>
      <c r="C729" s="460" t="s">
        <v>171</v>
      </c>
      <c r="D729" s="423"/>
      <c r="E729" s="423"/>
      <c r="F729" s="351" t="s">
        <v>173</v>
      </c>
      <c r="G729" s="3"/>
      <c r="H729" s="1"/>
      <c r="I729" s="1"/>
    </row>
    <row r="730" spans="1:9" ht="43.2" x14ac:dyDescent="0.3">
      <c r="A730" s="73"/>
      <c r="B730" s="439"/>
      <c r="C730" s="103" t="s">
        <v>201</v>
      </c>
      <c r="D730" s="68" t="s">
        <v>202</v>
      </c>
      <c r="E730" s="68" t="s">
        <v>203</v>
      </c>
      <c r="F730" s="351"/>
      <c r="G730" s="3"/>
      <c r="H730" s="1"/>
      <c r="I730" s="1"/>
    </row>
    <row r="731" spans="1:9" x14ac:dyDescent="0.3">
      <c r="A731" s="73"/>
      <c r="B731" s="61" t="s">
        <v>48</v>
      </c>
      <c r="C731" s="94">
        <v>28.742514970059879</v>
      </c>
      <c r="D731" s="94">
        <v>21.105527638190956</v>
      </c>
      <c r="E731" s="94">
        <v>15.508021390374331</v>
      </c>
      <c r="F731" s="468"/>
      <c r="G731" s="3"/>
      <c r="H731" s="1"/>
      <c r="I731" s="1"/>
    </row>
    <row r="732" spans="1:9" x14ac:dyDescent="0.3">
      <c r="A732" s="73"/>
      <c r="B732" s="208" t="s">
        <v>49</v>
      </c>
      <c r="C732" s="209">
        <v>42.514970059880241</v>
      </c>
      <c r="D732" s="209">
        <v>44.723618090452263</v>
      </c>
      <c r="E732" s="209">
        <v>45.454545454545453</v>
      </c>
      <c r="F732" s="468"/>
      <c r="G732" s="3"/>
      <c r="H732" s="1"/>
      <c r="I732" s="1"/>
    </row>
    <row r="733" spans="1:9" x14ac:dyDescent="0.3">
      <c r="A733" s="73"/>
      <c r="B733" s="208" t="s">
        <v>50</v>
      </c>
      <c r="C733" s="209">
        <v>17.365269461077844</v>
      </c>
      <c r="D733" s="209">
        <v>20.603015075376884</v>
      </c>
      <c r="E733" s="209">
        <v>24.064171122994651</v>
      </c>
      <c r="F733" s="468"/>
      <c r="G733" s="3"/>
      <c r="H733" s="1"/>
      <c r="I733" s="1"/>
    </row>
    <row r="734" spans="1:9" ht="15" thickBot="1" x14ac:dyDescent="0.35">
      <c r="A734" s="73"/>
      <c r="B734" s="216" t="s">
        <v>51</v>
      </c>
      <c r="C734" s="209">
        <v>11.377245508982035</v>
      </c>
      <c r="D734" s="209">
        <v>13.5678391959799</v>
      </c>
      <c r="E734" s="209">
        <v>14.973262032085561</v>
      </c>
      <c r="F734" s="469"/>
      <c r="G734" s="3"/>
      <c r="H734" s="1"/>
      <c r="I734" s="1"/>
    </row>
    <row r="735" spans="1:9" ht="31.5" customHeight="1" thickTop="1" thickBot="1" x14ac:dyDescent="0.35">
      <c r="A735" s="462" t="s">
        <v>150</v>
      </c>
      <c r="B735" s="463"/>
      <c r="C735" s="122">
        <f>(C731*5+C732*4+C733*2+C734)/100</f>
        <v>3.5988023952095807</v>
      </c>
      <c r="D735" s="122">
        <f>(D731*5+D732*4+D733*2+D734)/100</f>
        <v>3.3919597989949746</v>
      </c>
      <c r="E735" s="122">
        <f>(E731*5+E732*4+E733*2+E734)/100</f>
        <v>3.2245989304812839</v>
      </c>
      <c r="F735" s="122">
        <f>C735-E735</f>
        <v>0.3742034647282968</v>
      </c>
      <c r="G735" s="121"/>
      <c r="H735" s="1"/>
      <c r="I735" s="1"/>
    </row>
    <row r="736" spans="1:9" ht="15" thickTop="1" x14ac:dyDescent="0.3">
      <c r="A736" s="2" t="s">
        <v>186</v>
      </c>
      <c r="B736" s="73"/>
      <c r="C736" s="71"/>
      <c r="D736" s="71"/>
      <c r="E736" s="11"/>
      <c r="F736" s="114"/>
      <c r="G736" s="3"/>
      <c r="H736" s="1"/>
      <c r="I736" s="1"/>
    </row>
    <row r="737" spans="1:9" x14ac:dyDescent="0.3">
      <c r="A737" s="73"/>
      <c r="B737" s="73"/>
      <c r="C737" s="71"/>
      <c r="D737" s="71"/>
      <c r="E737" s="11"/>
      <c r="F737" s="114"/>
      <c r="G737" s="3"/>
      <c r="H737" s="1"/>
      <c r="I737" s="1"/>
    </row>
    <row r="738" spans="1:9" x14ac:dyDescent="0.3">
      <c r="A738" s="73"/>
      <c r="B738" s="73"/>
      <c r="C738" s="71"/>
      <c r="D738" s="71"/>
      <c r="E738" s="11"/>
      <c r="F738" s="114"/>
      <c r="G738" s="3"/>
      <c r="H738" s="1"/>
      <c r="I738" s="1"/>
    </row>
    <row r="739" spans="1:9" x14ac:dyDescent="0.3">
      <c r="A739" s="1" t="s">
        <v>306</v>
      </c>
      <c r="B739" s="73"/>
      <c r="C739" s="71"/>
      <c r="D739" s="71"/>
      <c r="E739" s="11"/>
      <c r="F739" s="114"/>
      <c r="G739" s="3"/>
      <c r="H739" s="1"/>
      <c r="I739" s="1"/>
    </row>
    <row r="740" spans="1:9" x14ac:dyDescent="0.3">
      <c r="A740" s="10" t="s">
        <v>69</v>
      </c>
      <c r="B740" s="1"/>
      <c r="C740" s="2"/>
      <c r="D740" s="1"/>
      <c r="E740" s="1"/>
      <c r="F740" s="114"/>
      <c r="G740" s="3"/>
      <c r="H740" s="1"/>
      <c r="I740" s="1"/>
    </row>
    <row r="741" spans="1:9" x14ac:dyDescent="0.3">
      <c r="A741" s="1" t="s">
        <v>2</v>
      </c>
      <c r="B741" s="5" t="s">
        <v>2</v>
      </c>
      <c r="C741" s="37" t="s">
        <v>3</v>
      </c>
      <c r="D741" s="38" t="s">
        <v>4</v>
      </c>
      <c r="E741" s="43" t="s">
        <v>5</v>
      </c>
      <c r="F741" s="114"/>
      <c r="G741" s="3"/>
      <c r="H741" s="1"/>
      <c r="I741" s="1"/>
    </row>
    <row r="742" spans="1:9" x14ac:dyDescent="0.3">
      <c r="A742" s="1"/>
      <c r="B742" s="5" t="s">
        <v>48</v>
      </c>
      <c r="C742" s="15">
        <v>51</v>
      </c>
      <c r="D742" s="26">
        <v>6.375</v>
      </c>
      <c r="E742" s="22">
        <v>6.4720812182741119</v>
      </c>
      <c r="F742" s="114"/>
      <c r="G742" s="3"/>
      <c r="H742" s="1"/>
      <c r="I742" s="1"/>
    </row>
    <row r="743" spans="1:9" x14ac:dyDescent="0.3">
      <c r="A743" s="1"/>
      <c r="B743" s="5" t="s">
        <v>49</v>
      </c>
      <c r="C743" s="15">
        <v>121</v>
      </c>
      <c r="D743" s="26">
        <v>15.125</v>
      </c>
      <c r="E743" s="22">
        <v>15.355329949238579</v>
      </c>
      <c r="F743" s="114"/>
      <c r="G743" s="3"/>
      <c r="H743" s="1"/>
      <c r="I743" s="1"/>
    </row>
    <row r="744" spans="1:9" x14ac:dyDescent="0.3">
      <c r="A744" s="1"/>
      <c r="B744" s="5" t="s">
        <v>50</v>
      </c>
      <c r="C744" s="15">
        <v>191</v>
      </c>
      <c r="D744" s="26">
        <v>23.875</v>
      </c>
      <c r="E744" s="22">
        <v>24.238578680203045</v>
      </c>
      <c r="F744" s="114"/>
      <c r="G744" s="3"/>
      <c r="H744" s="1"/>
      <c r="I744" s="1"/>
    </row>
    <row r="745" spans="1:9" x14ac:dyDescent="0.3">
      <c r="A745" s="1"/>
      <c r="B745" s="5" t="s">
        <v>51</v>
      </c>
      <c r="C745" s="15">
        <v>414</v>
      </c>
      <c r="D745" s="26">
        <v>51.75</v>
      </c>
      <c r="E745" s="22">
        <v>52.538071065989847</v>
      </c>
      <c r="F745" s="114"/>
      <c r="G745" s="3"/>
      <c r="H745" s="1"/>
      <c r="I745" s="1"/>
    </row>
    <row r="746" spans="1:9" x14ac:dyDescent="0.3">
      <c r="A746" s="1"/>
      <c r="B746" s="5" t="s">
        <v>45</v>
      </c>
      <c r="C746" s="15">
        <v>11</v>
      </c>
      <c r="D746" s="26">
        <v>1.375</v>
      </c>
      <c r="E746" s="22">
        <v>1.3959390862944163</v>
      </c>
      <c r="F746" s="114"/>
      <c r="G746" s="3"/>
      <c r="H746" s="1"/>
      <c r="I746" s="1"/>
    </row>
    <row r="747" spans="1:9" x14ac:dyDescent="0.3">
      <c r="A747" s="5" t="s">
        <v>25</v>
      </c>
      <c r="B747" s="5" t="s">
        <v>26</v>
      </c>
      <c r="C747" s="15">
        <v>12</v>
      </c>
      <c r="D747" s="26">
        <v>1.5</v>
      </c>
      <c r="E747" s="22">
        <f>SUM(E742:E746)</f>
        <v>100</v>
      </c>
      <c r="F747" s="114"/>
      <c r="G747" s="3"/>
      <c r="H747" s="1"/>
      <c r="I747" s="1"/>
    </row>
    <row r="748" spans="1:9" ht="15" thickBot="1" x14ac:dyDescent="0.35">
      <c r="A748" s="118" t="s">
        <v>11</v>
      </c>
      <c r="B748" s="118"/>
      <c r="C748" s="118">
        <v>800</v>
      </c>
      <c r="D748" s="118">
        <v>100</v>
      </c>
      <c r="E748" s="175"/>
      <c r="F748" s="114"/>
      <c r="G748" s="3"/>
      <c r="H748" s="1"/>
      <c r="I748" s="1"/>
    </row>
    <row r="749" spans="1:9" ht="15.6" thickTop="1" thickBot="1" x14ac:dyDescent="0.35">
      <c r="A749" s="432" t="s">
        <v>61</v>
      </c>
      <c r="B749" s="433"/>
      <c r="C749" s="433"/>
      <c r="D749" s="434"/>
      <c r="E749" s="122">
        <f>(5*E742+4*E743+2*E744+1*E745)/(E742+E743+E744+E745)</f>
        <v>1.9755469755469754</v>
      </c>
      <c r="F749" s="114"/>
      <c r="G749" s="3"/>
      <c r="H749" s="1"/>
      <c r="I749" s="1"/>
    </row>
    <row r="750" spans="1:9" ht="15" thickTop="1" x14ac:dyDescent="0.3">
      <c r="A750" s="73"/>
      <c r="B750" s="73"/>
      <c r="C750" s="71"/>
      <c r="D750" s="71"/>
      <c r="E750" s="11"/>
      <c r="F750" s="114"/>
      <c r="G750" s="3"/>
      <c r="H750" s="1"/>
      <c r="I750" s="1"/>
    </row>
    <row r="751" spans="1:9" x14ac:dyDescent="0.3">
      <c r="A751" s="73"/>
      <c r="B751" s="73"/>
      <c r="C751" s="71"/>
      <c r="D751" s="71"/>
      <c r="E751" s="11"/>
      <c r="F751" s="114"/>
      <c r="G751" s="3"/>
      <c r="H751" s="1"/>
      <c r="I751" s="1"/>
    </row>
    <row r="752" spans="1:9" x14ac:dyDescent="0.3">
      <c r="A752" s="1" t="s">
        <v>307</v>
      </c>
      <c r="B752" s="73"/>
      <c r="C752" s="71"/>
      <c r="D752" s="71"/>
      <c r="E752" s="11"/>
      <c r="F752" s="114"/>
      <c r="G752" s="3"/>
      <c r="H752" s="1"/>
      <c r="I752" s="1"/>
    </row>
    <row r="753" spans="1:9" x14ac:dyDescent="0.3">
      <c r="A753" s="10" t="s">
        <v>69</v>
      </c>
      <c r="B753" s="73"/>
      <c r="C753" s="71"/>
      <c r="D753" s="71"/>
      <c r="E753" s="11"/>
      <c r="F753" s="114"/>
      <c r="G753" s="3"/>
      <c r="H753" s="1"/>
      <c r="I753" s="1"/>
    </row>
    <row r="754" spans="1:9" x14ac:dyDescent="0.3">
      <c r="A754" s="73"/>
      <c r="B754" s="438" t="s">
        <v>2</v>
      </c>
      <c r="C754" s="424" t="s">
        <v>174</v>
      </c>
      <c r="D754" s="424"/>
      <c r="E754" s="11"/>
      <c r="F754" s="114"/>
      <c r="G754" s="3"/>
      <c r="H754" s="1"/>
      <c r="I754" s="1"/>
    </row>
    <row r="755" spans="1:9" ht="17.25" customHeight="1" x14ac:dyDescent="0.3">
      <c r="A755" s="73"/>
      <c r="B755" s="439"/>
      <c r="C755" s="66" t="s">
        <v>199</v>
      </c>
      <c r="D755" s="66" t="s">
        <v>200</v>
      </c>
      <c r="E755" s="11"/>
      <c r="F755" s="114"/>
      <c r="G755" s="3"/>
      <c r="H755" s="1"/>
      <c r="I755" s="1"/>
    </row>
    <row r="756" spans="1:9" x14ac:dyDescent="0.3">
      <c r="A756" s="73"/>
      <c r="B756" s="208" t="s">
        <v>148</v>
      </c>
      <c r="C756" s="59">
        <v>25</v>
      </c>
      <c r="D756" s="59">
        <v>19.512195121951219</v>
      </c>
      <c r="E756" s="11"/>
      <c r="F756" s="114"/>
      <c r="G756" s="3"/>
      <c r="H756" s="1"/>
      <c r="I756" s="1"/>
    </row>
    <row r="757" spans="1:9" x14ac:dyDescent="0.3">
      <c r="A757" s="73"/>
      <c r="B757" s="208" t="s">
        <v>50</v>
      </c>
      <c r="C757" s="59">
        <v>24.450549450549449</v>
      </c>
      <c r="D757" s="59">
        <v>24.634146341463413</v>
      </c>
      <c r="E757" s="11"/>
      <c r="F757" s="114"/>
      <c r="G757" s="3"/>
      <c r="H757" s="1"/>
      <c r="I757" s="1"/>
    </row>
    <row r="758" spans="1:9" ht="15" thickBot="1" x14ac:dyDescent="0.35">
      <c r="A758" s="73"/>
      <c r="B758" s="216" t="s">
        <v>51</v>
      </c>
      <c r="C758" s="59">
        <v>50.549450549450547</v>
      </c>
      <c r="D758" s="59">
        <v>55.853658536585364</v>
      </c>
      <c r="E758" s="11"/>
      <c r="F758" s="114"/>
      <c r="G758" s="3"/>
      <c r="H758" s="1"/>
      <c r="I758" s="1"/>
    </row>
    <row r="759" spans="1:9" ht="30" customHeight="1" thickTop="1" thickBot="1" x14ac:dyDescent="0.35">
      <c r="A759" s="462" t="s">
        <v>150</v>
      </c>
      <c r="B759" s="463"/>
      <c r="C759" s="122">
        <f>(C756*4.3+C757*2+C758)/100</f>
        <v>2.0695054945054943</v>
      </c>
      <c r="D759" s="122">
        <f>(D756*4.3+D757*2+D758)/100</f>
        <v>1.8902439024390241</v>
      </c>
      <c r="E759" s="11"/>
      <c r="F759" s="114"/>
      <c r="G759" s="3"/>
      <c r="H759" s="1"/>
      <c r="I759" s="1"/>
    </row>
    <row r="760" spans="1:9" ht="15" thickTop="1" x14ac:dyDescent="0.3">
      <c r="A760" s="1" t="s">
        <v>187</v>
      </c>
      <c r="B760" s="73"/>
      <c r="C760" s="71"/>
      <c r="D760" s="71"/>
      <c r="E760" s="11"/>
      <c r="F760" s="114"/>
      <c r="G760" s="3"/>
      <c r="H760" s="1"/>
      <c r="I760" s="1"/>
    </row>
    <row r="761" spans="1:9" x14ac:dyDescent="0.3">
      <c r="A761" s="73"/>
      <c r="B761" s="73"/>
      <c r="C761" s="71"/>
      <c r="D761" s="71"/>
      <c r="E761" s="11"/>
      <c r="F761" s="114"/>
      <c r="G761" s="3"/>
      <c r="H761" s="1"/>
      <c r="I761" s="1"/>
    </row>
    <row r="762" spans="1:9" x14ac:dyDescent="0.3">
      <c r="A762" s="73"/>
      <c r="B762" s="73"/>
      <c r="C762" s="71"/>
      <c r="D762" s="71"/>
      <c r="E762" s="11"/>
      <c r="F762" s="114"/>
      <c r="G762" s="3"/>
      <c r="H762" s="1"/>
      <c r="I762" s="1"/>
    </row>
    <row r="763" spans="1:9" x14ac:dyDescent="0.3">
      <c r="A763" s="1" t="s">
        <v>308</v>
      </c>
      <c r="B763" s="73"/>
      <c r="C763" s="71"/>
      <c r="D763" s="71"/>
      <c r="E763" s="11"/>
      <c r="F763" s="114"/>
      <c r="G763" s="3"/>
      <c r="H763" s="1"/>
      <c r="I763" s="1"/>
    </row>
    <row r="764" spans="1:9" x14ac:dyDescent="0.3">
      <c r="A764" s="10" t="s">
        <v>69</v>
      </c>
      <c r="B764" s="73"/>
      <c r="C764" s="71"/>
      <c r="D764" s="71"/>
      <c r="E764" s="11"/>
      <c r="F764" s="114"/>
      <c r="G764" s="3"/>
      <c r="H764" s="1"/>
      <c r="I764" s="1"/>
    </row>
    <row r="765" spans="1:9" ht="15.75" customHeight="1" x14ac:dyDescent="0.3">
      <c r="A765" s="73"/>
      <c r="B765" s="438" t="s">
        <v>2</v>
      </c>
      <c r="C765" s="424" t="s">
        <v>151</v>
      </c>
      <c r="D765" s="424"/>
      <c r="E765" s="424"/>
      <c r="F765" s="351" t="s">
        <v>173</v>
      </c>
      <c r="G765" s="3"/>
      <c r="H765" s="1"/>
      <c r="I765" s="1"/>
    </row>
    <row r="766" spans="1:9" x14ac:dyDescent="0.3">
      <c r="A766" s="73"/>
      <c r="B766" s="439"/>
      <c r="C766" s="66" t="s">
        <v>156</v>
      </c>
      <c r="D766" s="66" t="s">
        <v>157</v>
      </c>
      <c r="E766" s="9" t="s">
        <v>158</v>
      </c>
      <c r="F766" s="351"/>
      <c r="G766" s="3"/>
      <c r="H766" s="1"/>
      <c r="I766" s="1"/>
    </row>
    <row r="767" spans="1:9" x14ac:dyDescent="0.3">
      <c r="A767" s="73"/>
      <c r="B767" s="61" t="s">
        <v>148</v>
      </c>
      <c r="C767" s="22">
        <v>37.086092715231786</v>
      </c>
      <c r="D767" s="22">
        <v>24.054982817869416</v>
      </c>
      <c r="E767" s="22">
        <v>13.73134328358209</v>
      </c>
      <c r="F767" s="468"/>
      <c r="G767" s="3"/>
      <c r="H767" s="1"/>
      <c r="I767" s="1"/>
    </row>
    <row r="768" spans="1:9" x14ac:dyDescent="0.3">
      <c r="A768" s="73"/>
      <c r="B768" s="61" t="s">
        <v>50</v>
      </c>
      <c r="C768" s="22">
        <v>25.165562913907284</v>
      </c>
      <c r="D768" s="22">
        <v>30.240549828178693</v>
      </c>
      <c r="E768" s="22">
        <v>19.402985074626866</v>
      </c>
      <c r="F768" s="468"/>
      <c r="G768" s="3"/>
      <c r="H768" s="1"/>
      <c r="I768" s="1"/>
    </row>
    <row r="769" spans="1:9" ht="15" thickBot="1" x14ac:dyDescent="0.35">
      <c r="A769" s="73"/>
      <c r="B769" s="174" t="s">
        <v>51</v>
      </c>
      <c r="C769" s="22">
        <v>37.748344370860927</v>
      </c>
      <c r="D769" s="22">
        <v>45.704467353951891</v>
      </c>
      <c r="E769" s="124">
        <v>66.865671641791039</v>
      </c>
      <c r="F769" s="469"/>
      <c r="G769" s="3"/>
      <c r="H769" s="1"/>
      <c r="I769" s="1"/>
    </row>
    <row r="770" spans="1:9" ht="29.25" customHeight="1" thickTop="1" thickBot="1" x14ac:dyDescent="0.35">
      <c r="A770" s="462" t="s">
        <v>150</v>
      </c>
      <c r="B770" s="463"/>
      <c r="C770" s="122">
        <f>(C767*4.3+C768*2+C769)/100</f>
        <v>2.4754966887417216</v>
      </c>
      <c r="D770" s="122">
        <f>(D767*4.3+D768*2+D769)/100</f>
        <v>2.0962199312714773</v>
      </c>
      <c r="E770" s="190">
        <f>(E767*4.3+E768*2+E769)/100</f>
        <v>1.6471641791044775</v>
      </c>
      <c r="F770" s="214">
        <f>E770-C770</f>
        <v>-0.82833250963724403</v>
      </c>
      <c r="G770" s="125"/>
      <c r="H770" s="1"/>
      <c r="I770" s="1"/>
    </row>
    <row r="771" spans="1:9" ht="15" thickTop="1" x14ac:dyDescent="0.3">
      <c r="A771" s="2" t="s">
        <v>190</v>
      </c>
      <c r="B771" s="73"/>
      <c r="C771" s="71"/>
      <c r="D771" s="71"/>
      <c r="E771" s="11"/>
      <c r="F771" s="114"/>
      <c r="G771" s="3"/>
      <c r="H771" s="1"/>
      <c r="I771" s="1"/>
    </row>
    <row r="772" spans="1:9" x14ac:dyDescent="0.3">
      <c r="A772" s="73"/>
      <c r="B772" s="73"/>
      <c r="C772" s="71"/>
      <c r="D772" s="71"/>
      <c r="E772" s="11"/>
      <c r="F772" s="114"/>
      <c r="G772" s="3"/>
      <c r="H772" s="1"/>
      <c r="I772" s="1"/>
    </row>
    <row r="773" spans="1:9" x14ac:dyDescent="0.3">
      <c r="A773" s="73"/>
      <c r="B773" s="73"/>
      <c r="C773" s="71"/>
      <c r="D773" s="71"/>
      <c r="E773" s="11"/>
      <c r="F773" s="114"/>
      <c r="G773" s="3"/>
      <c r="H773" s="1"/>
      <c r="I773" s="1"/>
    </row>
    <row r="774" spans="1:9" x14ac:dyDescent="0.3">
      <c r="A774" s="1" t="s">
        <v>309</v>
      </c>
      <c r="B774" s="73"/>
      <c r="C774" s="71"/>
      <c r="D774" s="71"/>
      <c r="E774" s="11"/>
      <c r="F774" s="114"/>
      <c r="G774" s="3"/>
      <c r="H774" s="1"/>
      <c r="I774" s="1"/>
    </row>
    <row r="775" spans="1:9" x14ac:dyDescent="0.3">
      <c r="A775" s="10" t="s">
        <v>69</v>
      </c>
      <c r="B775" s="73"/>
      <c r="C775" s="71"/>
      <c r="D775" s="71"/>
      <c r="E775" s="11"/>
      <c r="F775" s="114"/>
      <c r="G775" s="3"/>
      <c r="H775" s="1"/>
      <c r="I775" s="1"/>
    </row>
    <row r="776" spans="1:9" ht="31.5" customHeight="1" x14ac:dyDescent="0.3">
      <c r="A776" s="73"/>
      <c r="B776" s="438" t="s">
        <v>2</v>
      </c>
      <c r="C776" s="367" t="s">
        <v>154</v>
      </c>
      <c r="D776" s="367"/>
      <c r="E776" s="367"/>
      <c r="F776" s="351" t="s">
        <v>173</v>
      </c>
      <c r="G776" s="3"/>
      <c r="H776" s="1"/>
      <c r="I776" s="1"/>
    </row>
    <row r="777" spans="1:9" ht="28.8" x14ac:dyDescent="0.3">
      <c r="A777" s="73"/>
      <c r="B777" s="439"/>
      <c r="C777" s="66" t="s">
        <v>164</v>
      </c>
      <c r="D777" s="66" t="s">
        <v>165</v>
      </c>
      <c r="E777" s="9" t="s">
        <v>166</v>
      </c>
      <c r="F777" s="351"/>
      <c r="G777" s="3"/>
      <c r="H777" s="1"/>
      <c r="I777" s="1"/>
    </row>
    <row r="778" spans="1:9" x14ac:dyDescent="0.3">
      <c r="A778" s="73"/>
      <c r="B778" s="61" t="s">
        <v>148</v>
      </c>
      <c r="C778" s="22">
        <v>51.366120218579233</v>
      </c>
      <c r="D778" s="22">
        <v>21.264367816091955</v>
      </c>
      <c r="E778" s="22">
        <v>9.4430992736077481</v>
      </c>
      <c r="F778" s="389"/>
      <c r="G778" s="3"/>
      <c r="H778" s="1"/>
      <c r="I778" s="1"/>
    </row>
    <row r="779" spans="1:9" x14ac:dyDescent="0.3">
      <c r="A779" s="73"/>
      <c r="B779" s="61" t="s">
        <v>50</v>
      </c>
      <c r="C779" s="22">
        <v>26.775956284153004</v>
      </c>
      <c r="D779" s="22">
        <v>47.126436781609193</v>
      </c>
      <c r="E779" s="22">
        <v>14.043583535108958</v>
      </c>
      <c r="F779" s="477"/>
      <c r="G779" s="3"/>
      <c r="H779" s="104"/>
      <c r="I779" s="1"/>
    </row>
    <row r="780" spans="1:9" ht="15" thickBot="1" x14ac:dyDescent="0.35">
      <c r="A780" s="73"/>
      <c r="B780" s="174" t="s">
        <v>51</v>
      </c>
      <c r="C780" s="22">
        <v>21.857923497267759</v>
      </c>
      <c r="D780" s="22">
        <v>31.609195402298852</v>
      </c>
      <c r="E780" s="22">
        <v>76.513317191283292</v>
      </c>
      <c r="F780" s="390"/>
      <c r="G780" s="3"/>
      <c r="H780" s="104"/>
      <c r="I780" s="1"/>
    </row>
    <row r="781" spans="1:9" ht="31.2" customHeight="1" thickTop="1" thickBot="1" x14ac:dyDescent="0.35">
      <c r="A781" s="462" t="s">
        <v>150</v>
      </c>
      <c r="B781" s="463"/>
      <c r="C781" s="122">
        <f>(C778*4.3+C779*2+C780)/100</f>
        <v>2.9628415300546442</v>
      </c>
      <c r="D781" s="122">
        <f>(D778*4.3+D779*2+D780)/100</f>
        <v>2.1729885057471261</v>
      </c>
      <c r="E781" s="122">
        <f>(E778*4.3+E779*2+E780)/100</f>
        <v>1.4520581113801452</v>
      </c>
      <c r="F781" s="122">
        <f>C781-E781</f>
        <v>1.5107834186744991</v>
      </c>
      <c r="G781" s="125"/>
      <c r="H781" s="104"/>
      <c r="I781" s="1"/>
    </row>
    <row r="782" spans="1:9" ht="15" thickTop="1" x14ac:dyDescent="0.3">
      <c r="A782" s="1" t="s">
        <v>163</v>
      </c>
      <c r="B782" s="73"/>
      <c r="C782" s="71"/>
      <c r="D782" s="71"/>
      <c r="E782" s="11"/>
      <c r="F782" s="114"/>
      <c r="G782" s="3"/>
      <c r="H782" s="1"/>
      <c r="I782" s="1"/>
    </row>
    <row r="783" spans="1:9" x14ac:dyDescent="0.3">
      <c r="A783" s="73"/>
      <c r="B783" s="73"/>
      <c r="C783" s="71"/>
      <c r="D783" s="71"/>
      <c r="E783" s="11"/>
      <c r="F783" s="114"/>
      <c r="G783" s="3"/>
      <c r="H783" s="1"/>
      <c r="I783" s="1"/>
    </row>
    <row r="784" spans="1:9" x14ac:dyDescent="0.3">
      <c r="A784" s="73"/>
      <c r="B784" s="73"/>
      <c r="C784" s="71"/>
      <c r="D784" s="71"/>
      <c r="E784" s="11"/>
      <c r="F784" s="114"/>
      <c r="G784" s="3"/>
      <c r="H784" s="1"/>
      <c r="I784" s="1"/>
    </row>
    <row r="785" spans="1:9" x14ac:dyDescent="0.3">
      <c r="A785" s="1" t="s">
        <v>310</v>
      </c>
      <c r="B785" s="73"/>
      <c r="C785" s="71"/>
      <c r="D785" s="71"/>
      <c r="E785" s="11"/>
      <c r="F785" s="114"/>
      <c r="G785" s="3"/>
      <c r="H785" s="1"/>
      <c r="I785" s="1"/>
    </row>
    <row r="786" spans="1:9" x14ac:dyDescent="0.3">
      <c r="A786" s="10" t="s">
        <v>69</v>
      </c>
      <c r="B786" s="73"/>
      <c r="C786" s="71"/>
      <c r="D786" s="71"/>
      <c r="E786" s="11"/>
      <c r="F786" s="114"/>
      <c r="G786" s="3"/>
      <c r="H786" s="1"/>
      <c r="I786" s="1"/>
    </row>
    <row r="787" spans="1:9" ht="27.75" customHeight="1" x14ac:dyDescent="0.3">
      <c r="A787" s="73"/>
      <c r="B787" s="424" t="s">
        <v>2</v>
      </c>
      <c r="C787" s="460" t="s">
        <v>171</v>
      </c>
      <c r="D787" s="423"/>
      <c r="E787" s="423"/>
      <c r="F787" s="351" t="s">
        <v>173</v>
      </c>
      <c r="G787" s="3"/>
      <c r="H787" s="1"/>
      <c r="I787" s="1"/>
    </row>
    <row r="788" spans="1:9" ht="43.2" x14ac:dyDescent="0.3">
      <c r="A788" s="73"/>
      <c r="B788" s="424"/>
      <c r="C788" s="103" t="s">
        <v>201</v>
      </c>
      <c r="D788" s="68" t="s">
        <v>202</v>
      </c>
      <c r="E788" s="68" t="s">
        <v>203</v>
      </c>
      <c r="F788" s="351"/>
      <c r="G788" s="3"/>
      <c r="H788" s="1"/>
      <c r="I788" s="1"/>
    </row>
    <row r="789" spans="1:9" x14ac:dyDescent="0.3">
      <c r="A789" s="73"/>
      <c r="B789" s="61" t="s">
        <v>148</v>
      </c>
      <c r="C789" s="94">
        <v>53.216374269005847</v>
      </c>
      <c r="D789" s="22">
        <v>17.317073170731707</v>
      </c>
      <c r="E789" s="22">
        <v>4.1884816753926701</v>
      </c>
      <c r="F789" s="389"/>
      <c r="G789" s="3"/>
      <c r="H789" s="1"/>
      <c r="I789" s="1"/>
    </row>
    <row r="790" spans="1:9" x14ac:dyDescent="0.3">
      <c r="A790" s="127"/>
      <c r="B790" s="302" t="s">
        <v>50</v>
      </c>
      <c r="C790" s="94">
        <v>22.222222222222221</v>
      </c>
      <c r="D790" s="22">
        <v>30.975609756097562</v>
      </c>
      <c r="E790" s="22">
        <v>13.089005235602095</v>
      </c>
      <c r="F790" s="477"/>
      <c r="G790" s="3"/>
      <c r="H790" s="1"/>
      <c r="I790" s="1"/>
    </row>
    <row r="791" spans="1:9" ht="15" thickBot="1" x14ac:dyDescent="0.35">
      <c r="A791" s="128"/>
      <c r="B791" s="174" t="s">
        <v>51</v>
      </c>
      <c r="C791" s="94">
        <v>24.561403508771932</v>
      </c>
      <c r="D791" s="22">
        <v>51.707317073170735</v>
      </c>
      <c r="E791" s="22">
        <v>82.722513089005233</v>
      </c>
      <c r="F791" s="478"/>
      <c r="G791" s="125"/>
      <c r="H791" s="1"/>
      <c r="I791" s="1"/>
    </row>
    <row r="792" spans="1:9" ht="30.75" customHeight="1" thickTop="1" thickBot="1" x14ac:dyDescent="0.35">
      <c r="A792" s="472" t="s">
        <v>150</v>
      </c>
      <c r="B792" s="473"/>
      <c r="C792" s="122">
        <f>(C789*4.3+C790*2+C791)/100</f>
        <v>2.9783625730994152</v>
      </c>
      <c r="D792" s="122">
        <f>(D789*4.3+D790*2+D791)/100</f>
        <v>1.8812195121951221</v>
      </c>
      <c r="E792" s="122">
        <f>(E789*4.3+E790*2+E791)/100</f>
        <v>1.2691099476439789</v>
      </c>
      <c r="F792" s="347">
        <f>C792-E792</f>
        <v>1.7092526254554363</v>
      </c>
      <c r="G792" s="125"/>
      <c r="H792" s="1"/>
      <c r="I792" s="1"/>
    </row>
    <row r="793" spans="1:9" ht="15" thickTop="1" x14ac:dyDescent="0.3">
      <c r="A793" s="1" t="s">
        <v>163</v>
      </c>
      <c r="B793" s="73"/>
      <c r="C793" s="71"/>
      <c r="D793" s="71"/>
      <c r="E793" s="11"/>
      <c r="F793" s="114"/>
      <c r="G793" s="3"/>
      <c r="H793" s="1"/>
      <c r="I793" s="1"/>
    </row>
    <row r="794" spans="1:9" x14ac:dyDescent="0.3">
      <c r="A794" s="73"/>
      <c r="B794" s="73"/>
      <c r="C794" s="71"/>
      <c r="D794" s="71"/>
      <c r="E794" s="11"/>
      <c r="F794" s="114"/>
      <c r="G794" s="3"/>
      <c r="H794" s="1"/>
      <c r="I794" s="1"/>
    </row>
    <row r="795" spans="1:9" x14ac:dyDescent="0.3">
      <c r="A795" s="73"/>
      <c r="B795" s="73"/>
      <c r="C795" s="71"/>
      <c r="D795" s="71"/>
      <c r="E795" s="11"/>
      <c r="F795" s="114"/>
      <c r="G795" s="3"/>
      <c r="H795" s="1"/>
      <c r="I795" s="1"/>
    </row>
    <row r="796" spans="1:9" x14ac:dyDescent="0.3">
      <c r="A796" s="1" t="s">
        <v>311</v>
      </c>
      <c r="B796" s="73"/>
      <c r="C796" s="71"/>
      <c r="D796" s="71"/>
      <c r="E796" s="11"/>
      <c r="F796" s="114"/>
      <c r="G796" s="3"/>
      <c r="H796" s="1"/>
      <c r="I796" s="1"/>
    </row>
    <row r="797" spans="1:9" x14ac:dyDescent="0.3">
      <c r="A797" s="10" t="s">
        <v>69</v>
      </c>
      <c r="B797" s="73"/>
      <c r="C797" s="71"/>
      <c r="D797" s="71"/>
      <c r="E797" s="11"/>
      <c r="F797" s="114"/>
      <c r="G797" s="3"/>
      <c r="H797" s="1"/>
      <c r="I797" s="1"/>
    </row>
    <row r="798" spans="1:9" ht="16.5" customHeight="1" x14ac:dyDescent="0.3">
      <c r="A798" s="73"/>
      <c r="B798" s="424" t="s">
        <v>2</v>
      </c>
      <c r="C798" s="424" t="s">
        <v>168</v>
      </c>
      <c r="D798" s="424"/>
      <c r="E798" s="424"/>
      <c r="F798" s="450" t="s">
        <v>173</v>
      </c>
      <c r="G798" s="3"/>
      <c r="H798" s="1"/>
      <c r="I798" s="1"/>
    </row>
    <row r="799" spans="1:9" ht="15" customHeight="1" x14ac:dyDescent="0.3">
      <c r="A799" s="73"/>
      <c r="B799" s="424"/>
      <c r="C799" s="66" t="s">
        <v>204</v>
      </c>
      <c r="D799" s="66" t="s">
        <v>205</v>
      </c>
      <c r="E799" s="9" t="s">
        <v>206</v>
      </c>
      <c r="F799" s="451"/>
      <c r="G799" s="3"/>
      <c r="H799" s="1"/>
      <c r="I799" s="1"/>
    </row>
    <row r="800" spans="1:9" x14ac:dyDescent="0.3">
      <c r="A800" s="73"/>
      <c r="B800" s="61" t="s">
        <v>148</v>
      </c>
      <c r="C800" s="94">
        <v>24.07045009784736</v>
      </c>
      <c r="D800" s="94">
        <v>14.285714285714286</v>
      </c>
      <c r="E800" s="94">
        <v>28.169014084507044</v>
      </c>
      <c r="F800" s="389"/>
      <c r="G800" s="3"/>
      <c r="H800" s="1"/>
      <c r="I800" s="1"/>
    </row>
    <row r="801" spans="1:9" x14ac:dyDescent="0.3">
      <c r="A801" s="73"/>
      <c r="B801" s="61" t="s">
        <v>50</v>
      </c>
      <c r="C801" s="209">
        <v>22.896281800391389</v>
      </c>
      <c r="D801" s="209">
        <v>28.571428571428573</v>
      </c>
      <c r="E801" s="209">
        <v>26.760563380281692</v>
      </c>
      <c r="F801" s="477"/>
      <c r="G801" s="3"/>
      <c r="H801" s="1"/>
      <c r="I801" s="1"/>
    </row>
    <row r="802" spans="1:9" ht="15" thickBot="1" x14ac:dyDescent="0.35">
      <c r="A802" s="128"/>
      <c r="B802" s="216" t="s">
        <v>51</v>
      </c>
      <c r="C802" s="209">
        <v>53.033268101761252</v>
      </c>
      <c r="D802" s="209">
        <v>57.142857142857146</v>
      </c>
      <c r="E802" s="209">
        <v>45.070422535211264</v>
      </c>
      <c r="F802" s="478"/>
      <c r="G802" s="3"/>
      <c r="H802" s="1"/>
      <c r="I802" s="1"/>
    </row>
    <row r="803" spans="1:9" ht="31.5" customHeight="1" thickTop="1" thickBot="1" x14ac:dyDescent="0.35">
      <c r="A803" s="472" t="s">
        <v>150</v>
      </c>
      <c r="B803" s="473"/>
      <c r="C803" s="122">
        <f>(C800*4.3+C801*2+C802)/100</f>
        <v>2.0232876712328767</v>
      </c>
      <c r="D803" s="122">
        <f>(D800*4.3+D801*2+D802)/100</f>
        <v>1.7571428571428571</v>
      </c>
      <c r="E803" s="122">
        <f>(E800*4.3+E801*2+E802)/100</f>
        <v>2.1971830985915495</v>
      </c>
      <c r="F803" s="224">
        <f>C803-E803</f>
        <v>-0.1738954273586728</v>
      </c>
      <c r="G803" s="125"/>
      <c r="H803" s="1"/>
      <c r="I803" s="1"/>
    </row>
    <row r="804" spans="1:9" ht="33" customHeight="1" thickTop="1" x14ac:dyDescent="0.3">
      <c r="A804" s="386" t="s">
        <v>237</v>
      </c>
      <c r="B804" s="386"/>
      <c r="C804" s="386"/>
      <c r="D804" s="386"/>
      <c r="E804" s="386"/>
      <c r="F804" s="386"/>
      <c r="G804" s="386"/>
      <c r="H804" s="1"/>
      <c r="I804" s="1"/>
    </row>
    <row r="805" spans="1:9" ht="18" customHeight="1" x14ac:dyDescent="0.3">
      <c r="A805" s="474" t="s">
        <v>189</v>
      </c>
      <c r="B805" s="474"/>
      <c r="C805" s="474"/>
      <c r="D805" s="474"/>
      <c r="E805" s="474"/>
      <c r="F805" s="474"/>
      <c r="G805" s="474"/>
      <c r="H805" s="1"/>
      <c r="I805" s="1"/>
    </row>
    <row r="806" spans="1:9" x14ac:dyDescent="0.3">
      <c r="A806" s="73"/>
      <c r="B806" s="73"/>
      <c r="C806" s="71"/>
      <c r="D806" s="71"/>
      <c r="E806" s="11"/>
      <c r="F806" s="114"/>
      <c r="G806" s="3"/>
      <c r="H806" s="1"/>
      <c r="I806" s="1"/>
    </row>
    <row r="807" spans="1:9" x14ac:dyDescent="0.3">
      <c r="A807" s="73"/>
      <c r="B807" s="73"/>
      <c r="C807" s="71"/>
      <c r="D807" s="71"/>
      <c r="E807" s="11"/>
      <c r="F807" s="114"/>
      <c r="G807" s="3"/>
      <c r="H807" s="1"/>
      <c r="I807" s="1"/>
    </row>
    <row r="808" spans="1:9" x14ac:dyDescent="0.3">
      <c r="A808" s="1" t="s">
        <v>312</v>
      </c>
      <c r="B808" s="73"/>
      <c r="C808" s="71"/>
      <c r="D808" s="71"/>
      <c r="E808" s="11"/>
      <c r="F808" s="114"/>
      <c r="G808" s="3"/>
      <c r="H808" s="1"/>
      <c r="I808" s="1"/>
    </row>
    <row r="809" spans="1:9" x14ac:dyDescent="0.3">
      <c r="A809" s="10" t="s">
        <v>68</v>
      </c>
      <c r="B809" s="1"/>
      <c r="C809" s="2"/>
      <c r="D809" s="1"/>
      <c r="E809" s="1"/>
      <c r="F809" s="114"/>
      <c r="G809" s="3"/>
      <c r="H809" s="1"/>
      <c r="I809" s="1"/>
    </row>
    <row r="810" spans="1:9" x14ac:dyDescent="0.3">
      <c r="A810" s="1" t="s">
        <v>2</v>
      </c>
      <c r="B810" s="5" t="s">
        <v>2</v>
      </c>
      <c r="C810" s="37" t="s">
        <v>3</v>
      </c>
      <c r="D810" s="38" t="s">
        <v>4</v>
      </c>
      <c r="E810" s="43" t="s">
        <v>5</v>
      </c>
      <c r="F810" s="114"/>
      <c r="G810" s="3"/>
      <c r="H810" s="1"/>
      <c r="I810" s="1"/>
    </row>
    <row r="811" spans="1:9" x14ac:dyDescent="0.3">
      <c r="A811" s="1"/>
      <c r="B811" s="5" t="s">
        <v>48</v>
      </c>
      <c r="C811" s="15">
        <v>147</v>
      </c>
      <c r="D811" s="26">
        <v>18.375</v>
      </c>
      <c r="E811" s="22">
        <v>18.631178707224336</v>
      </c>
      <c r="F811" s="114"/>
      <c r="G811" s="3"/>
      <c r="H811" s="1"/>
      <c r="I811" s="1"/>
    </row>
    <row r="812" spans="1:9" x14ac:dyDescent="0.3">
      <c r="A812" s="1"/>
      <c r="B812" s="5" t="s">
        <v>49</v>
      </c>
      <c r="C812" s="15">
        <v>287</v>
      </c>
      <c r="D812" s="26">
        <v>35.875</v>
      </c>
      <c r="E812" s="22">
        <v>36.375158428390371</v>
      </c>
      <c r="F812" s="114"/>
      <c r="G812" s="3"/>
      <c r="H812" s="1"/>
      <c r="I812" s="1"/>
    </row>
    <row r="813" spans="1:9" ht="15.75" customHeight="1" x14ac:dyDescent="0.3">
      <c r="A813" s="240"/>
      <c r="B813" s="245" t="s">
        <v>50</v>
      </c>
      <c r="C813" s="15">
        <v>190</v>
      </c>
      <c r="D813" s="26">
        <v>23.75</v>
      </c>
      <c r="E813" s="22">
        <v>24.081115335868187</v>
      </c>
      <c r="F813" s="3"/>
      <c r="G813" s="3"/>
      <c r="H813" s="1"/>
      <c r="I813" s="1"/>
    </row>
    <row r="814" spans="1:9" x14ac:dyDescent="0.3">
      <c r="A814" s="1"/>
      <c r="B814" s="5" t="s">
        <v>51</v>
      </c>
      <c r="C814" s="15">
        <v>161</v>
      </c>
      <c r="D814" s="26">
        <v>20.125</v>
      </c>
      <c r="E814" s="22">
        <v>20.405576679340939</v>
      </c>
      <c r="F814" s="3"/>
      <c r="G814" s="3"/>
      <c r="H814" s="1"/>
      <c r="I814" s="1"/>
    </row>
    <row r="815" spans="1:9" x14ac:dyDescent="0.3">
      <c r="A815" s="1"/>
      <c r="B815" s="5" t="s">
        <v>45</v>
      </c>
      <c r="C815" s="15">
        <v>4</v>
      </c>
      <c r="D815" s="26">
        <v>0.5</v>
      </c>
      <c r="E815" s="22">
        <v>0.50697084917617241</v>
      </c>
      <c r="F815" s="3"/>
      <c r="G815" s="1"/>
      <c r="H815" s="1"/>
      <c r="I815" s="1"/>
    </row>
    <row r="816" spans="1:9" ht="17.399999999999999" x14ac:dyDescent="0.3">
      <c r="A816" s="5" t="s">
        <v>25</v>
      </c>
      <c r="B816" s="5" t="s">
        <v>26</v>
      </c>
      <c r="C816" s="15">
        <v>11</v>
      </c>
      <c r="D816" s="26">
        <v>1.375</v>
      </c>
      <c r="E816" s="22">
        <f>SUM(E811:E815)</f>
        <v>100</v>
      </c>
      <c r="F816" s="31"/>
      <c r="G816" s="1"/>
      <c r="H816" s="1"/>
      <c r="I816" s="1"/>
    </row>
    <row r="817" spans="1:9" ht="15" thickBot="1" x14ac:dyDescent="0.35">
      <c r="A817" s="118" t="s">
        <v>11</v>
      </c>
      <c r="B817" s="118"/>
      <c r="C817" s="119">
        <v>800</v>
      </c>
      <c r="D817" s="118">
        <v>100</v>
      </c>
      <c r="E817" s="173"/>
      <c r="F817" s="11"/>
      <c r="G817" s="1"/>
      <c r="H817" s="1"/>
      <c r="I817" s="1"/>
    </row>
    <row r="818" spans="1:9" ht="15.6" thickTop="1" thickBot="1" x14ac:dyDescent="0.35">
      <c r="A818" s="437" t="s">
        <v>61</v>
      </c>
      <c r="B818" s="437"/>
      <c r="C818" s="437"/>
      <c r="D818" s="437"/>
      <c r="E818" s="129">
        <f>(5*E811+4*E812+2*E813+1*E814)/(E811+E812+E813+E814)</f>
        <v>3.0878980891719747</v>
      </c>
      <c r="F818" s="11"/>
      <c r="G818" s="1"/>
      <c r="H818" s="1"/>
      <c r="I818" s="1"/>
    </row>
    <row r="819" spans="1:9" ht="15" thickTop="1" x14ac:dyDescent="0.3">
      <c r="A819" s="29"/>
      <c r="B819" s="29"/>
      <c r="C819" s="29"/>
      <c r="D819" s="29"/>
      <c r="E819" s="63"/>
      <c r="F819" s="11"/>
      <c r="G819" s="1"/>
      <c r="H819" s="1"/>
      <c r="I819" s="1"/>
    </row>
    <row r="820" spans="1:9" x14ac:dyDescent="0.3">
      <c r="A820" s="29"/>
      <c r="B820" s="29"/>
      <c r="C820" s="29"/>
      <c r="D820" s="29"/>
      <c r="E820" s="63"/>
      <c r="F820" s="11"/>
      <c r="G820" s="1"/>
      <c r="H820" s="1"/>
      <c r="I820" s="1"/>
    </row>
    <row r="821" spans="1:9" x14ac:dyDescent="0.3">
      <c r="A821" s="1" t="s">
        <v>313</v>
      </c>
      <c r="B821" s="29"/>
      <c r="C821" s="29"/>
      <c r="D821" s="29"/>
      <c r="E821" s="63"/>
      <c r="F821" s="11"/>
      <c r="G821" s="1"/>
      <c r="H821" s="1"/>
      <c r="I821" s="1"/>
    </row>
    <row r="822" spans="1:9" x14ac:dyDescent="0.3">
      <c r="A822" s="10" t="s">
        <v>68</v>
      </c>
      <c r="C822" s="110"/>
      <c r="D822" s="110"/>
      <c r="E822" s="110"/>
      <c r="F822" s="3"/>
      <c r="G822" s="1"/>
      <c r="H822" s="1"/>
      <c r="I822" s="1"/>
    </row>
    <row r="823" spans="1:9" x14ac:dyDescent="0.3">
      <c r="A823" s="1"/>
      <c r="B823" s="415" t="s">
        <v>2</v>
      </c>
      <c r="C823" s="449" t="s">
        <v>191</v>
      </c>
      <c r="D823" s="449"/>
      <c r="E823" s="449"/>
      <c r="F823" s="450" t="s">
        <v>173</v>
      </c>
      <c r="G823" s="1"/>
      <c r="H823" s="1"/>
      <c r="I823" s="1"/>
    </row>
    <row r="824" spans="1:9" ht="28.8" x14ac:dyDescent="0.3">
      <c r="A824" s="1"/>
      <c r="B824" s="415"/>
      <c r="C824" s="223" t="s">
        <v>164</v>
      </c>
      <c r="D824" s="107" t="s">
        <v>165</v>
      </c>
      <c r="E824" s="14" t="s">
        <v>166</v>
      </c>
      <c r="F824" s="451"/>
      <c r="G824" s="1"/>
      <c r="H824" s="1"/>
      <c r="I824" s="1"/>
    </row>
    <row r="825" spans="1:9" x14ac:dyDescent="0.3">
      <c r="A825" s="1"/>
      <c r="B825" s="51" t="s">
        <v>48</v>
      </c>
      <c r="C825" s="94">
        <v>43.604651162790695</v>
      </c>
      <c r="D825" s="22">
        <v>13.157894736842104</v>
      </c>
      <c r="E825" s="22">
        <v>10.975609756097562</v>
      </c>
      <c r="F825" s="352"/>
      <c r="G825" s="1"/>
      <c r="H825" s="1"/>
      <c r="I825" s="1"/>
    </row>
    <row r="826" spans="1:9" x14ac:dyDescent="0.3">
      <c r="A826" s="1"/>
      <c r="B826" s="51" t="s">
        <v>49</v>
      </c>
      <c r="C826" s="94">
        <v>49.418604651162788</v>
      </c>
      <c r="D826" s="22">
        <v>42.631578947368418</v>
      </c>
      <c r="E826" s="22">
        <v>27.804878048780488</v>
      </c>
      <c r="F826" s="352"/>
      <c r="G826" s="1"/>
      <c r="H826" s="1"/>
      <c r="I826" s="1"/>
    </row>
    <row r="827" spans="1:9" x14ac:dyDescent="0.3">
      <c r="A827" s="240"/>
      <c r="B827" s="286" t="s">
        <v>50</v>
      </c>
      <c r="C827" s="123">
        <v>4.6511627906976747</v>
      </c>
      <c r="D827" s="93">
        <v>43.684210526315788</v>
      </c>
      <c r="E827" s="93">
        <v>23.658536585365855</v>
      </c>
      <c r="F827" s="352"/>
      <c r="G827" s="1"/>
      <c r="H827" s="1"/>
      <c r="I827" s="1"/>
    </row>
    <row r="828" spans="1:9" ht="15" thickBot="1" x14ac:dyDescent="0.35">
      <c r="A828" s="117"/>
      <c r="B828" s="168" t="s">
        <v>51</v>
      </c>
      <c r="C828" s="182">
        <v>2.3255813953488373</v>
      </c>
      <c r="D828" s="124">
        <v>0.52631578947368418</v>
      </c>
      <c r="E828" s="124">
        <v>37.560975609756099</v>
      </c>
      <c r="F828" s="353"/>
      <c r="G828" s="1"/>
      <c r="H828" s="1"/>
      <c r="I828" s="1"/>
    </row>
    <row r="829" spans="1:9" ht="33" customHeight="1" thickTop="1" thickBot="1" x14ac:dyDescent="0.35">
      <c r="A829" s="472" t="s">
        <v>150</v>
      </c>
      <c r="B829" s="473"/>
      <c r="C829" s="224">
        <f>(C825*5+C826*4+C827*2+C828)/100</f>
        <v>4.2732558139534875</v>
      </c>
      <c r="D829" s="224">
        <f>(D825*5+D826*4+D827*2+D828)/100</f>
        <v>3.2421052631578946</v>
      </c>
      <c r="E829" s="225">
        <f>(E825*5+E826*4+E827*2+E828)/100</f>
        <v>2.5097560975609756</v>
      </c>
      <c r="F829" s="122">
        <f>C829-E829</f>
        <v>1.7634997163925119</v>
      </c>
      <c r="G829" s="1"/>
      <c r="H829" s="1"/>
      <c r="I829" s="1"/>
    </row>
    <row r="830" spans="1:9" ht="15" thickTop="1" x14ac:dyDescent="0.3">
      <c r="A830" s="1" t="s">
        <v>167</v>
      </c>
      <c r="C830" s="110"/>
      <c r="D830" s="110"/>
      <c r="E830" s="110"/>
      <c r="F830" s="3"/>
      <c r="G830" s="1"/>
      <c r="H830" s="1"/>
      <c r="I830" s="1"/>
    </row>
    <row r="831" spans="1:9" x14ac:dyDescent="0.3">
      <c r="A831" s="1"/>
      <c r="C831" s="110"/>
      <c r="D831" s="110"/>
      <c r="E831" s="110"/>
      <c r="F831" s="3"/>
      <c r="G831" s="1"/>
      <c r="H831" s="1"/>
      <c r="I831" s="1"/>
    </row>
    <row r="832" spans="1:9" x14ac:dyDescent="0.3">
      <c r="A832" s="1"/>
      <c r="C832" s="110"/>
      <c r="D832" s="110"/>
      <c r="E832" s="110"/>
      <c r="F832" s="3"/>
      <c r="G832" s="1"/>
      <c r="H832" s="1"/>
      <c r="I832" s="1"/>
    </row>
    <row r="833" spans="1:9" x14ac:dyDescent="0.3">
      <c r="A833" s="1" t="s">
        <v>314</v>
      </c>
      <c r="C833" s="110"/>
      <c r="D833" s="110"/>
      <c r="E833" s="110"/>
      <c r="F833" s="3"/>
      <c r="G833" s="1"/>
      <c r="H833" s="1"/>
      <c r="I833" s="1"/>
    </row>
    <row r="834" spans="1:9" x14ac:dyDescent="0.3">
      <c r="A834" s="10" t="s">
        <v>68</v>
      </c>
      <c r="C834" s="110"/>
      <c r="D834" s="110"/>
      <c r="E834" s="110"/>
      <c r="F834" s="3"/>
      <c r="G834" s="1"/>
      <c r="H834" s="1"/>
      <c r="I834" s="1"/>
    </row>
    <row r="835" spans="1:9" x14ac:dyDescent="0.3">
      <c r="A835" s="1"/>
      <c r="B835" s="415" t="s">
        <v>2</v>
      </c>
      <c r="C835" s="449" t="s">
        <v>192</v>
      </c>
      <c r="D835" s="449"/>
      <c r="E835" s="449"/>
      <c r="F835" s="450" t="s">
        <v>173</v>
      </c>
      <c r="G835" s="1"/>
      <c r="H835" s="1"/>
      <c r="I835" s="1"/>
    </row>
    <row r="836" spans="1:9" ht="28.8" x14ac:dyDescent="0.3">
      <c r="A836" s="1"/>
      <c r="B836" s="415"/>
      <c r="C836" s="66" t="s">
        <v>164</v>
      </c>
      <c r="D836" s="66" t="s">
        <v>165</v>
      </c>
      <c r="E836" s="9" t="s">
        <v>166</v>
      </c>
      <c r="F836" s="451"/>
      <c r="G836" s="1"/>
      <c r="H836" s="1"/>
      <c r="I836" s="1"/>
    </row>
    <row r="837" spans="1:9" x14ac:dyDescent="0.3">
      <c r="A837" s="1"/>
      <c r="B837" s="51" t="s">
        <v>48</v>
      </c>
      <c r="C837" s="22">
        <v>30.256410256410255</v>
      </c>
      <c r="D837" s="22">
        <v>14.507772020725389</v>
      </c>
      <c r="E837" s="22">
        <v>15.337423312883436</v>
      </c>
      <c r="F837" s="352"/>
      <c r="G837" s="1"/>
      <c r="H837" s="1"/>
      <c r="I837" s="1"/>
    </row>
    <row r="838" spans="1:9" x14ac:dyDescent="0.3">
      <c r="A838" s="1"/>
      <c r="B838" s="51" t="s">
        <v>49</v>
      </c>
      <c r="C838" s="22">
        <v>42.564102564102562</v>
      </c>
      <c r="D838" s="22">
        <v>36.269430051813472</v>
      </c>
      <c r="E838" s="22">
        <v>33.742331288343557</v>
      </c>
      <c r="F838" s="352"/>
      <c r="G838" s="1"/>
      <c r="H838" s="1"/>
      <c r="I838" s="1"/>
    </row>
    <row r="839" spans="1:9" x14ac:dyDescent="0.3">
      <c r="A839" s="1"/>
      <c r="B839" s="51" t="s">
        <v>50</v>
      </c>
      <c r="C839" s="93">
        <v>15.897435897435898</v>
      </c>
      <c r="D839" s="93">
        <v>40.932642487046635</v>
      </c>
      <c r="E839" s="93">
        <v>22.699386503067483</v>
      </c>
      <c r="F839" s="352"/>
      <c r="G839" s="1"/>
      <c r="H839" s="1"/>
      <c r="I839" s="1"/>
    </row>
    <row r="840" spans="1:9" ht="15" thickBot="1" x14ac:dyDescent="0.35">
      <c r="A840" s="241"/>
      <c r="B840" s="168" t="s">
        <v>51</v>
      </c>
      <c r="C840" s="124">
        <v>11.282051282051283</v>
      </c>
      <c r="D840" s="124">
        <v>8.290155440414507</v>
      </c>
      <c r="E840" s="124">
        <v>28.220858895705522</v>
      </c>
      <c r="F840" s="353"/>
      <c r="G840" s="1"/>
      <c r="H840" s="1"/>
      <c r="I840" s="1"/>
    </row>
    <row r="841" spans="1:9" ht="15.6" thickTop="1" thickBot="1" x14ac:dyDescent="0.35">
      <c r="A841" s="475" t="s">
        <v>150</v>
      </c>
      <c r="B841" s="476"/>
      <c r="C841" s="224">
        <f>(C837*5+C838*4+C839*2+C840)/100</f>
        <v>3.6461538461538465</v>
      </c>
      <c r="D841" s="224">
        <f>(D837*5+D838*4+D839*2+D840)/100</f>
        <v>3.0777202072538858</v>
      </c>
      <c r="E841" s="225">
        <f>(E837*5+E838*4+E839*2+E840)/100</f>
        <v>2.852760736196319</v>
      </c>
      <c r="F841" s="122">
        <f>C841-E841</f>
        <v>0.79339310995752754</v>
      </c>
      <c r="G841" s="1"/>
      <c r="H841" s="1"/>
      <c r="I841" s="1"/>
    </row>
    <row r="842" spans="1:9" ht="15" thickTop="1" x14ac:dyDescent="0.3">
      <c r="A842" s="1"/>
      <c r="C842" s="110"/>
      <c r="D842" s="110"/>
      <c r="E842" s="110"/>
      <c r="F842" s="3"/>
      <c r="G842" s="1"/>
      <c r="H842" s="1"/>
      <c r="I842" s="1"/>
    </row>
    <row r="843" spans="1:9" x14ac:dyDescent="0.3">
      <c r="A843" s="1"/>
      <c r="C843" s="110"/>
      <c r="D843" s="110"/>
      <c r="E843" s="110"/>
      <c r="F843" s="3"/>
      <c r="G843" s="1"/>
      <c r="H843" s="1"/>
      <c r="I843" s="1"/>
    </row>
    <row r="844" spans="1:9" x14ac:dyDescent="0.3">
      <c r="A844" s="1" t="s">
        <v>315</v>
      </c>
      <c r="F844" s="11"/>
      <c r="G844" s="1"/>
      <c r="H844" s="1"/>
      <c r="I844" s="1"/>
    </row>
    <row r="845" spans="1:9" x14ac:dyDescent="0.3">
      <c r="A845" s="10" t="s">
        <v>68</v>
      </c>
      <c r="F845" s="3"/>
      <c r="G845" s="1"/>
      <c r="H845" s="1"/>
      <c r="I845" s="1"/>
    </row>
    <row r="846" spans="1:9" x14ac:dyDescent="0.3">
      <c r="B846" s="415" t="s">
        <v>2</v>
      </c>
      <c r="C846" s="415" t="s">
        <v>174</v>
      </c>
      <c r="D846" s="415"/>
      <c r="F846" s="3"/>
      <c r="G846" s="1"/>
      <c r="H846" s="1"/>
      <c r="I846" s="1"/>
    </row>
    <row r="847" spans="1:9" x14ac:dyDescent="0.3">
      <c r="B847" s="415"/>
      <c r="C847" s="51" t="s">
        <v>199</v>
      </c>
      <c r="D847" s="51" t="s">
        <v>200</v>
      </c>
      <c r="F847" s="217"/>
      <c r="G847" s="1"/>
      <c r="H847" s="1"/>
      <c r="I847" s="1"/>
    </row>
    <row r="848" spans="1:9" x14ac:dyDescent="0.3">
      <c r="B848" s="218" t="s">
        <v>48</v>
      </c>
      <c r="C848" s="59">
        <v>21.351351351351351</v>
      </c>
      <c r="D848" s="59">
        <v>16.262135922330096</v>
      </c>
      <c r="F848" s="3"/>
      <c r="G848" s="1"/>
      <c r="H848" s="1"/>
      <c r="I848" s="1"/>
    </row>
    <row r="849" spans="1:9" ht="13.5" customHeight="1" x14ac:dyDescent="0.3">
      <c r="A849" s="1"/>
      <c r="B849" s="33" t="s">
        <v>49</v>
      </c>
      <c r="C849" s="59">
        <v>34.594594594594597</v>
      </c>
      <c r="D849" s="59">
        <v>38.592233009708735</v>
      </c>
      <c r="E849" s="1"/>
      <c r="F849" s="3"/>
      <c r="G849" s="1"/>
      <c r="H849" s="1"/>
      <c r="I849" s="1"/>
    </row>
    <row r="850" spans="1:9" x14ac:dyDescent="0.3">
      <c r="A850" s="240"/>
      <c r="B850" s="304" t="s">
        <v>50</v>
      </c>
      <c r="C850" s="199">
        <v>24.054054054054053</v>
      </c>
      <c r="D850" s="199">
        <v>24.029126213592232</v>
      </c>
      <c r="E850" s="1"/>
      <c r="F850" s="3"/>
      <c r="G850" s="1"/>
      <c r="H850" s="1"/>
      <c r="I850" s="1"/>
    </row>
    <row r="851" spans="1:9" ht="15" thickBot="1" x14ac:dyDescent="0.35">
      <c r="A851" s="138"/>
      <c r="B851" s="219" t="s">
        <v>51</v>
      </c>
      <c r="C851" s="202">
        <v>20</v>
      </c>
      <c r="D851" s="202">
        <v>21.116504854368934</v>
      </c>
      <c r="F851" s="3"/>
      <c r="G851" s="1"/>
      <c r="H851" s="1"/>
      <c r="I851" s="1"/>
    </row>
    <row r="852" spans="1:9" ht="31.5" customHeight="1" thickTop="1" thickBot="1" x14ac:dyDescent="0.35">
      <c r="A852" s="472" t="s">
        <v>150</v>
      </c>
      <c r="B852" s="473"/>
      <c r="C852" s="224">
        <f>(C848*5+C849*4+C850*2+C851)/100</f>
        <v>3.1324324324324326</v>
      </c>
      <c r="D852" s="224">
        <f>(D848*5+D849*4+D850*2+D851)/100</f>
        <v>3.0485436893203883</v>
      </c>
      <c r="E852" s="243"/>
      <c r="F852" s="3"/>
      <c r="G852" s="1"/>
      <c r="H852" s="1"/>
      <c r="I852" s="1"/>
    </row>
    <row r="853" spans="1:9" ht="15" thickTop="1" x14ac:dyDescent="0.3">
      <c r="A853" s="1" t="s">
        <v>187</v>
      </c>
      <c r="F853" s="3"/>
      <c r="G853" s="1"/>
      <c r="H853" s="1"/>
      <c r="I853" s="1"/>
    </row>
    <row r="854" spans="1:9" x14ac:dyDescent="0.3">
      <c r="A854" s="46"/>
      <c r="B854" s="220"/>
      <c r="C854" s="110"/>
      <c r="D854" s="110"/>
      <c r="E854" s="110"/>
      <c r="F854" s="3"/>
      <c r="G854" s="1"/>
      <c r="H854" s="1"/>
      <c r="I854" s="1"/>
    </row>
    <row r="855" spans="1:9" x14ac:dyDescent="0.3">
      <c r="A855" s="46"/>
      <c r="B855" s="220"/>
      <c r="C855" s="110"/>
      <c r="D855" s="110"/>
      <c r="E855" s="110"/>
      <c r="F855" s="3"/>
      <c r="G855" s="1"/>
      <c r="H855" s="1"/>
      <c r="I855" s="1"/>
    </row>
    <row r="856" spans="1:9" x14ac:dyDescent="0.3">
      <c r="A856" s="1" t="s">
        <v>316</v>
      </c>
      <c r="B856" s="220"/>
      <c r="C856" s="110"/>
      <c r="D856" s="110"/>
      <c r="E856" s="110"/>
      <c r="F856" s="3"/>
      <c r="G856" s="1"/>
      <c r="H856" s="1"/>
      <c r="I856" s="1"/>
    </row>
    <row r="857" spans="1:9" x14ac:dyDescent="0.3">
      <c r="A857" s="10" t="s">
        <v>68</v>
      </c>
      <c r="B857" s="220"/>
      <c r="C857" s="110"/>
      <c r="D857" s="110"/>
      <c r="E857" s="110"/>
      <c r="F857" s="3"/>
      <c r="G857" s="1"/>
      <c r="H857" s="1"/>
      <c r="I857" s="1"/>
    </row>
    <row r="858" spans="1:9" x14ac:dyDescent="0.3">
      <c r="A858" s="46"/>
      <c r="B858" s="427" t="s">
        <v>2</v>
      </c>
      <c r="C858" s="415" t="s">
        <v>151</v>
      </c>
      <c r="D858" s="415"/>
      <c r="E858" s="415"/>
      <c r="F858" s="450" t="s">
        <v>173</v>
      </c>
      <c r="G858" s="1"/>
      <c r="H858" s="1"/>
      <c r="I858" s="1"/>
    </row>
    <row r="859" spans="1:9" x14ac:dyDescent="0.3">
      <c r="A859" s="46"/>
      <c r="B859" s="428"/>
      <c r="C859" s="53" t="s">
        <v>156</v>
      </c>
      <c r="D859" s="53" t="s">
        <v>157</v>
      </c>
      <c r="E859" s="53" t="s">
        <v>158</v>
      </c>
      <c r="F859" s="451"/>
      <c r="G859" s="1"/>
      <c r="H859" s="1"/>
      <c r="I859" s="1"/>
    </row>
    <row r="860" spans="1:9" x14ac:dyDescent="0.3">
      <c r="A860" s="46"/>
      <c r="B860" s="221" t="s">
        <v>48</v>
      </c>
      <c r="C860" s="22">
        <v>30.718954248366014</v>
      </c>
      <c r="D860" s="22">
        <v>21.885521885521886</v>
      </c>
      <c r="E860" s="22">
        <v>10.447761194029852</v>
      </c>
      <c r="F860" s="352"/>
      <c r="G860" s="1"/>
      <c r="H860" s="1"/>
      <c r="I860" s="1"/>
    </row>
    <row r="861" spans="1:9" x14ac:dyDescent="0.3">
      <c r="A861" s="46"/>
      <c r="B861" s="221" t="s">
        <v>49</v>
      </c>
      <c r="C861" s="22">
        <v>49.673202614379086</v>
      </c>
      <c r="D861" s="22">
        <v>34.006734006734007</v>
      </c>
      <c r="E861" s="22">
        <v>32.835820895522389</v>
      </c>
      <c r="F861" s="352"/>
      <c r="G861" s="1"/>
      <c r="H861" s="1"/>
      <c r="I861" s="1"/>
    </row>
    <row r="862" spans="1:9" x14ac:dyDescent="0.3">
      <c r="A862" s="307"/>
      <c r="B862" s="305" t="s">
        <v>50</v>
      </c>
      <c r="C862" s="93">
        <v>9.8039215686274517</v>
      </c>
      <c r="D862" s="93">
        <v>25.589225589225588</v>
      </c>
      <c r="E862" s="93">
        <v>29.552238805970148</v>
      </c>
      <c r="F862" s="352"/>
      <c r="G862" s="1"/>
      <c r="H862" s="1"/>
      <c r="I862" s="1"/>
    </row>
    <row r="863" spans="1:9" ht="15" thickBot="1" x14ac:dyDescent="0.35">
      <c r="A863" s="306"/>
      <c r="B863" s="222" t="s">
        <v>51</v>
      </c>
      <c r="C863" s="124">
        <v>9.8039215686274517</v>
      </c>
      <c r="D863" s="124">
        <v>18.518518518518519</v>
      </c>
      <c r="E863" s="124">
        <v>27.164179104477611</v>
      </c>
      <c r="F863" s="353"/>
      <c r="G863" s="1"/>
      <c r="H863" s="1"/>
      <c r="I863" s="1"/>
    </row>
    <row r="864" spans="1:9" ht="29.25" customHeight="1" thickTop="1" thickBot="1" x14ac:dyDescent="0.35">
      <c r="A864" s="472" t="s">
        <v>150</v>
      </c>
      <c r="B864" s="473"/>
      <c r="C864" s="224">
        <f>(C860*5+C861*4+C862*2+C863)/100</f>
        <v>3.8169934640522882</v>
      </c>
      <c r="D864" s="224">
        <f>(D860*5+D861*4+D862*2+D863)/100</f>
        <v>3.1515151515151514</v>
      </c>
      <c r="E864" s="224">
        <f>(E860*5+E861*4+E862*2+E863)/100</f>
        <v>2.6985074626865675</v>
      </c>
      <c r="F864" s="122">
        <f>E864-C864</f>
        <v>-1.1184860013657207</v>
      </c>
      <c r="G864" s="1"/>
      <c r="H864" s="1"/>
      <c r="I864" s="1"/>
    </row>
    <row r="865" spans="1:9" ht="15" thickTop="1" x14ac:dyDescent="0.3">
      <c r="A865" s="1" t="s">
        <v>163</v>
      </c>
      <c r="C865" s="110"/>
      <c r="D865" s="110"/>
      <c r="E865" s="110"/>
      <c r="F865" s="3"/>
      <c r="G865" s="1"/>
      <c r="H865" s="1"/>
      <c r="I865" s="1"/>
    </row>
    <row r="866" spans="1:9" x14ac:dyDescent="0.3">
      <c r="A866" s="46"/>
      <c r="B866" s="220"/>
      <c r="C866" s="110"/>
      <c r="D866" s="110"/>
      <c r="E866" s="110"/>
      <c r="F866" s="3"/>
      <c r="G866" s="1"/>
      <c r="H866" s="1"/>
      <c r="I866" s="1"/>
    </row>
    <row r="867" spans="1:9" x14ac:dyDescent="0.3">
      <c r="A867" s="46"/>
      <c r="B867" s="220"/>
      <c r="C867" s="110"/>
      <c r="D867" s="110"/>
      <c r="E867" s="110"/>
      <c r="F867" s="3"/>
      <c r="G867" s="1"/>
      <c r="H867" s="1"/>
      <c r="I867" s="1"/>
    </row>
    <row r="868" spans="1:9" x14ac:dyDescent="0.3">
      <c r="A868" s="1" t="s">
        <v>317</v>
      </c>
      <c r="B868" s="220"/>
      <c r="C868" s="110"/>
      <c r="D868" s="110"/>
      <c r="E868" s="110"/>
      <c r="F868" s="3"/>
      <c r="G868" s="1"/>
      <c r="H868" s="1"/>
      <c r="I868" s="1"/>
    </row>
    <row r="869" spans="1:9" x14ac:dyDescent="0.3">
      <c r="A869" s="10" t="s">
        <v>68</v>
      </c>
      <c r="B869" s="220"/>
      <c r="C869" s="110"/>
      <c r="D869" s="110"/>
      <c r="E869" s="110"/>
      <c r="F869" s="3"/>
      <c r="G869" s="1"/>
      <c r="H869" s="1"/>
      <c r="I869" s="1"/>
    </row>
    <row r="870" spans="1:9" ht="28.5" customHeight="1" x14ac:dyDescent="0.3">
      <c r="A870" s="46"/>
      <c r="B870" s="389" t="s">
        <v>2</v>
      </c>
      <c r="C870" s="367" t="s">
        <v>154</v>
      </c>
      <c r="D870" s="367"/>
      <c r="E870" s="367"/>
      <c r="F870" s="450" t="s">
        <v>173</v>
      </c>
      <c r="G870" s="1"/>
      <c r="H870" s="1"/>
      <c r="I870" s="1"/>
    </row>
    <row r="871" spans="1:9" ht="28.8" x14ac:dyDescent="0.3">
      <c r="A871" s="46"/>
      <c r="B871" s="390"/>
      <c r="C871" s="66" t="s">
        <v>164</v>
      </c>
      <c r="D871" s="66" t="s">
        <v>165</v>
      </c>
      <c r="E871" s="9" t="s">
        <v>166</v>
      </c>
      <c r="F871" s="451"/>
      <c r="G871" s="1"/>
      <c r="H871" s="1"/>
      <c r="I871" s="1"/>
    </row>
    <row r="872" spans="1:9" x14ac:dyDescent="0.3">
      <c r="A872" s="46"/>
      <c r="B872" s="221" t="s">
        <v>48</v>
      </c>
      <c r="C872" s="22">
        <v>37.89473684210526</v>
      </c>
      <c r="D872" s="22">
        <v>16.76300578034682</v>
      </c>
      <c r="E872" s="22">
        <v>11.111111111111111</v>
      </c>
      <c r="F872" s="352"/>
      <c r="G872" s="1"/>
      <c r="H872" s="1"/>
      <c r="I872" s="1"/>
    </row>
    <row r="873" spans="1:9" x14ac:dyDescent="0.3">
      <c r="A873" s="46"/>
      <c r="B873" s="221" t="s">
        <v>49</v>
      </c>
      <c r="C873" s="22">
        <v>45.789473684210527</v>
      </c>
      <c r="D873" s="22">
        <v>39.306358381502889</v>
      </c>
      <c r="E873" s="22">
        <v>30.676328502415458</v>
      </c>
      <c r="F873" s="352"/>
      <c r="G873" s="1"/>
      <c r="H873" s="1"/>
      <c r="I873" s="1"/>
    </row>
    <row r="874" spans="1:9" x14ac:dyDescent="0.3">
      <c r="A874" s="307"/>
      <c r="B874" s="305" t="s">
        <v>50</v>
      </c>
      <c r="C874" s="93">
        <v>11.052631578947368</v>
      </c>
      <c r="D874" s="93">
        <v>36.416184971098268</v>
      </c>
      <c r="E874" s="93">
        <v>25.120772946859905</v>
      </c>
      <c r="F874" s="352"/>
      <c r="G874" s="1"/>
      <c r="H874" s="1"/>
      <c r="I874" s="1"/>
    </row>
    <row r="875" spans="1:9" ht="15" thickBot="1" x14ac:dyDescent="0.35">
      <c r="A875" s="306"/>
      <c r="B875" s="222" t="s">
        <v>51</v>
      </c>
      <c r="C875" s="124">
        <v>5.2631578947368425</v>
      </c>
      <c r="D875" s="124">
        <v>7.5144508670520231</v>
      </c>
      <c r="E875" s="124">
        <v>33.091787439613526</v>
      </c>
      <c r="F875" s="353"/>
      <c r="G875" s="1"/>
      <c r="H875" s="1"/>
      <c r="I875" s="1"/>
    </row>
    <row r="876" spans="1:9" ht="29.25" customHeight="1" thickTop="1" thickBot="1" x14ac:dyDescent="0.35">
      <c r="A876" s="472" t="s">
        <v>150</v>
      </c>
      <c r="B876" s="473"/>
      <c r="C876" s="224">
        <f>(C872*5+C873*4+C874*2+C875)/100</f>
        <v>4</v>
      </c>
      <c r="D876" s="224">
        <f>(D872*5+D873*4+D874*2+D875)/100</f>
        <v>3.2138728323699417</v>
      </c>
      <c r="E876" s="225">
        <f>(E872*5+E873*4+E874*2+E875)/100</f>
        <v>2.6159420289855069</v>
      </c>
      <c r="F876" s="122">
        <f>C876-E876</f>
        <v>1.3840579710144931</v>
      </c>
      <c r="G876" s="1"/>
      <c r="H876" s="1"/>
      <c r="I876" s="1"/>
    </row>
    <row r="877" spans="1:9" ht="15" thickTop="1" x14ac:dyDescent="0.3">
      <c r="A877" s="1" t="s">
        <v>163</v>
      </c>
      <c r="C877" s="110"/>
      <c r="D877" s="110"/>
      <c r="E877" s="110"/>
      <c r="F877" s="3"/>
      <c r="G877" s="1"/>
      <c r="H877" s="1"/>
      <c r="I877" s="1"/>
    </row>
    <row r="878" spans="1:9" x14ac:dyDescent="0.3">
      <c r="A878" s="1"/>
      <c r="C878" s="110"/>
      <c r="D878" s="110"/>
      <c r="E878" s="110"/>
      <c r="F878" s="3"/>
      <c r="G878" s="1"/>
      <c r="H878" s="1"/>
      <c r="I878" s="1"/>
    </row>
    <row r="879" spans="1:9" x14ac:dyDescent="0.3">
      <c r="A879" s="1"/>
      <c r="C879" s="110"/>
      <c r="D879" s="110"/>
      <c r="E879" s="110"/>
      <c r="F879" s="3"/>
      <c r="G879" s="1"/>
      <c r="H879" s="1"/>
      <c r="I879" s="1"/>
    </row>
    <row r="880" spans="1:9" x14ac:dyDescent="0.3">
      <c r="A880" s="1" t="s">
        <v>318</v>
      </c>
      <c r="C880" s="110"/>
      <c r="D880" s="110"/>
      <c r="E880" s="110"/>
      <c r="F880" s="3"/>
      <c r="G880" s="1"/>
      <c r="H880" s="1"/>
      <c r="I880" s="1"/>
    </row>
    <row r="881" spans="1:9" x14ac:dyDescent="0.3">
      <c r="A881" s="10" t="s">
        <v>68</v>
      </c>
      <c r="H881" s="1"/>
      <c r="I881" s="1"/>
    </row>
    <row r="882" spans="1:9" ht="28.5" customHeight="1" x14ac:dyDescent="0.3">
      <c r="B882" s="389" t="s">
        <v>2</v>
      </c>
      <c r="C882" s="460" t="s">
        <v>171</v>
      </c>
      <c r="D882" s="423"/>
      <c r="E882" s="423"/>
      <c r="F882" s="450" t="s">
        <v>173</v>
      </c>
      <c r="H882" s="1"/>
      <c r="I882" s="1"/>
    </row>
    <row r="883" spans="1:9" ht="40.5" customHeight="1" x14ac:dyDescent="0.3">
      <c r="B883" s="390"/>
      <c r="C883" s="103" t="s">
        <v>201</v>
      </c>
      <c r="D883" s="68" t="s">
        <v>202</v>
      </c>
      <c r="E883" s="68" t="s">
        <v>203</v>
      </c>
      <c r="F883" s="451"/>
      <c r="H883" s="1"/>
      <c r="I883" s="1"/>
    </row>
    <row r="884" spans="1:9" x14ac:dyDescent="0.3">
      <c r="B884" s="51" t="s">
        <v>48</v>
      </c>
      <c r="C884" s="22">
        <v>43.103448275862071</v>
      </c>
      <c r="D884" s="22">
        <v>14.457831325301205</v>
      </c>
      <c r="E884" s="22">
        <v>5.2356020942408374</v>
      </c>
      <c r="F884" s="352"/>
      <c r="H884" s="1"/>
      <c r="I884" s="1"/>
    </row>
    <row r="885" spans="1:9" x14ac:dyDescent="0.3">
      <c r="B885" s="51" t="s">
        <v>49</v>
      </c>
      <c r="C885" s="22">
        <v>39.655172413793103</v>
      </c>
      <c r="D885" s="22">
        <v>44.578313253012048</v>
      </c>
      <c r="E885" s="22">
        <v>16.753926701570681</v>
      </c>
      <c r="F885" s="352"/>
      <c r="H885" s="1"/>
      <c r="I885" s="1"/>
    </row>
    <row r="886" spans="1:9" x14ac:dyDescent="0.3">
      <c r="B886" s="51" t="s">
        <v>50</v>
      </c>
      <c r="C886" s="93">
        <v>9.7701149425287355</v>
      </c>
      <c r="D886" s="93">
        <v>26.506024096385541</v>
      </c>
      <c r="E886" s="93">
        <v>32.460732984293195</v>
      </c>
      <c r="F886" s="352"/>
      <c r="H886" s="1"/>
      <c r="I886" s="1"/>
    </row>
    <row r="887" spans="1:9" ht="15" thickBot="1" x14ac:dyDescent="0.35">
      <c r="A887" s="226"/>
      <c r="B887" s="168" t="s">
        <v>51</v>
      </c>
      <c r="C887" s="124">
        <v>7.4712643678160919</v>
      </c>
      <c r="D887" s="124">
        <v>14.457831325301205</v>
      </c>
      <c r="E887" s="124">
        <v>45.549738219895289</v>
      </c>
      <c r="F887" s="353"/>
      <c r="H887" s="1"/>
      <c r="I887" s="1"/>
    </row>
    <row r="888" spans="1:9" ht="29.25" customHeight="1" thickTop="1" thickBot="1" x14ac:dyDescent="0.35">
      <c r="A888" s="472" t="s">
        <v>150</v>
      </c>
      <c r="B888" s="473"/>
      <c r="C888" s="224">
        <f>(C884*5+C885*4+C886*2+C887)/100</f>
        <v>4.0114942528735638</v>
      </c>
      <c r="D888" s="224">
        <f>(D884*5+D885*4+D886*2+D887)/100</f>
        <v>3.1807228915662646</v>
      </c>
      <c r="E888" s="225">
        <f>(E884*5+E885*4+E886*2+E887)/100</f>
        <v>2.0366492146596857</v>
      </c>
      <c r="F888" s="122">
        <f>C888-E888</f>
        <v>1.974845038213878</v>
      </c>
      <c r="H888" s="1"/>
      <c r="I888" s="1"/>
    </row>
    <row r="889" spans="1:9" ht="15" thickTop="1" x14ac:dyDescent="0.3">
      <c r="A889" s="1" t="s">
        <v>163</v>
      </c>
      <c r="H889" s="1"/>
      <c r="I889" s="1"/>
    </row>
    <row r="890" spans="1:9" x14ac:dyDescent="0.3">
      <c r="A890" s="1"/>
      <c r="C890" s="110"/>
      <c r="D890" s="110"/>
      <c r="E890" s="110"/>
      <c r="F890" s="3"/>
      <c r="G890" s="1"/>
      <c r="H890" s="1"/>
      <c r="I890" s="1"/>
    </row>
    <row r="891" spans="1:9" x14ac:dyDescent="0.3">
      <c r="A891" s="1"/>
      <c r="C891" s="110"/>
      <c r="D891" s="110"/>
      <c r="E891" s="110"/>
      <c r="F891" s="3"/>
      <c r="G891" s="1"/>
      <c r="H891" s="1"/>
      <c r="I891" s="1"/>
    </row>
    <row r="892" spans="1:9" x14ac:dyDescent="0.3">
      <c r="A892" s="1" t="s">
        <v>319</v>
      </c>
      <c r="C892" s="110"/>
      <c r="D892" s="110"/>
      <c r="E892" s="110"/>
      <c r="F892" s="3"/>
      <c r="G892" s="1"/>
      <c r="H892" s="1"/>
      <c r="I892" s="1"/>
    </row>
    <row r="893" spans="1:9" x14ac:dyDescent="0.3">
      <c r="A893" s="10" t="s">
        <v>68</v>
      </c>
      <c r="G893" s="1"/>
      <c r="H893" s="1"/>
      <c r="I893" s="1"/>
    </row>
    <row r="894" spans="1:9" ht="15.75" customHeight="1" x14ac:dyDescent="0.3">
      <c r="B894" s="415" t="s">
        <v>2</v>
      </c>
      <c r="C894" s="415" t="s">
        <v>168</v>
      </c>
      <c r="D894" s="415"/>
      <c r="E894" s="470"/>
      <c r="F894" s="471"/>
      <c r="G894" s="1"/>
      <c r="H894" s="1"/>
      <c r="I894" s="1"/>
    </row>
    <row r="895" spans="1:9" x14ac:dyDescent="0.3">
      <c r="B895" s="415"/>
      <c r="C895" s="53" t="s">
        <v>204</v>
      </c>
      <c r="D895" s="53" t="s">
        <v>205</v>
      </c>
      <c r="E895" s="172" t="s">
        <v>206</v>
      </c>
      <c r="F895" s="471"/>
      <c r="G895" s="1"/>
      <c r="H895" s="1"/>
      <c r="I895" s="1"/>
    </row>
    <row r="896" spans="1:9" x14ac:dyDescent="0.3">
      <c r="B896" s="51" t="s">
        <v>48</v>
      </c>
      <c r="C896" s="115">
        <v>20.656370656370655</v>
      </c>
      <c r="D896" s="75">
        <v>10.582010582010582</v>
      </c>
      <c r="E896" s="227">
        <v>25</v>
      </c>
      <c r="F896" s="482"/>
      <c r="G896" s="1"/>
      <c r="H896" s="1"/>
      <c r="I896" s="1"/>
    </row>
    <row r="897" spans="1:9" x14ac:dyDescent="0.3">
      <c r="B897" s="51" t="s">
        <v>49</v>
      </c>
      <c r="C897" s="94">
        <v>35.907335907335906</v>
      </c>
      <c r="D897" s="22">
        <v>35.449735449735449</v>
      </c>
      <c r="E897" s="65">
        <v>44.444444444444443</v>
      </c>
      <c r="F897" s="482"/>
      <c r="G897" s="1"/>
      <c r="H897" s="1"/>
      <c r="I897" s="1"/>
    </row>
    <row r="898" spans="1:9" x14ac:dyDescent="0.3">
      <c r="B898" s="51" t="s">
        <v>50</v>
      </c>
      <c r="C898" s="123">
        <v>22.393822393822393</v>
      </c>
      <c r="D898" s="93">
        <v>30.687830687830687</v>
      </c>
      <c r="E898" s="126">
        <v>20.833333333333332</v>
      </c>
      <c r="F898" s="482"/>
      <c r="G898" s="1"/>
      <c r="H898" s="1"/>
      <c r="I898" s="1"/>
    </row>
    <row r="899" spans="1:9" ht="15" thickBot="1" x14ac:dyDescent="0.35">
      <c r="A899" s="226"/>
      <c r="B899" s="168" t="s">
        <v>51</v>
      </c>
      <c r="C899" s="182">
        <v>21.042471042471043</v>
      </c>
      <c r="D899" s="124">
        <v>23.280423280423282</v>
      </c>
      <c r="E899" s="204">
        <v>9.7222222222222214</v>
      </c>
      <c r="F899" s="482"/>
      <c r="G899" s="1"/>
      <c r="H899" s="1"/>
      <c r="I899" s="1"/>
    </row>
    <row r="900" spans="1:9" ht="33" customHeight="1" thickTop="1" thickBot="1" x14ac:dyDescent="0.35">
      <c r="A900" s="472" t="s">
        <v>150</v>
      </c>
      <c r="B900" s="473"/>
      <c r="C900" s="224">
        <f>(C896*5+C897*4+C898*2+C899)/100</f>
        <v>3.1274131274131274</v>
      </c>
      <c r="D900" s="224">
        <f>(D896*5+D897*4+D898*2+D899)/100</f>
        <v>2.7936507936507939</v>
      </c>
      <c r="E900" s="228">
        <f>(E896*5+E897*4+E898*2+E899)/100</f>
        <v>3.541666666666667</v>
      </c>
      <c r="F900" s="206"/>
      <c r="G900" s="1"/>
      <c r="H900" s="1"/>
      <c r="I900" s="1"/>
    </row>
    <row r="901" spans="1:9" ht="42.75" customHeight="1" thickTop="1" x14ac:dyDescent="0.3">
      <c r="A901" s="425" t="s">
        <v>194</v>
      </c>
      <c r="B901" s="425"/>
      <c r="C901" s="425"/>
      <c r="D901" s="425"/>
      <c r="E901" s="425"/>
      <c r="F901" s="425"/>
      <c r="G901" s="41"/>
      <c r="H901" s="1"/>
      <c r="I901" s="1"/>
    </row>
    <row r="902" spans="1:9" x14ac:dyDescent="0.3">
      <c r="A902" s="1"/>
      <c r="C902" s="110"/>
      <c r="D902" s="110"/>
      <c r="E902" s="110"/>
      <c r="F902" s="3"/>
      <c r="G902" s="1"/>
      <c r="H902" s="1"/>
      <c r="I902" s="1"/>
    </row>
    <row r="903" spans="1:9" x14ac:dyDescent="0.3">
      <c r="A903" s="1"/>
      <c r="C903" s="110"/>
      <c r="D903" s="110"/>
      <c r="E903" s="110"/>
      <c r="F903" s="3"/>
      <c r="G903" s="1"/>
      <c r="H903" s="1"/>
      <c r="I903" s="1"/>
    </row>
    <row r="904" spans="1:9" x14ac:dyDescent="0.3">
      <c r="A904" s="1" t="s">
        <v>320</v>
      </c>
      <c r="B904" s="1"/>
      <c r="C904" s="2"/>
      <c r="D904" s="1"/>
      <c r="E904" s="1"/>
      <c r="F904" s="3"/>
      <c r="G904" s="1"/>
      <c r="H904" s="1"/>
      <c r="I904" s="1"/>
    </row>
    <row r="905" spans="1:9" x14ac:dyDescent="0.3">
      <c r="A905" s="10" t="s">
        <v>70</v>
      </c>
      <c r="B905" s="1"/>
      <c r="C905" s="2"/>
      <c r="D905" s="1"/>
      <c r="E905" s="1"/>
      <c r="F905" s="3"/>
      <c r="G905" s="1"/>
      <c r="H905" s="1"/>
      <c r="I905" s="1"/>
    </row>
    <row r="906" spans="1:9" ht="17.399999999999999" x14ac:dyDescent="0.3">
      <c r="A906" s="1" t="s">
        <v>2</v>
      </c>
      <c r="B906" s="5" t="s">
        <v>2</v>
      </c>
      <c r="C906" s="37" t="s">
        <v>3</v>
      </c>
      <c r="D906" s="38" t="s">
        <v>4</v>
      </c>
      <c r="E906" s="43" t="s">
        <v>5</v>
      </c>
      <c r="F906" s="27"/>
      <c r="G906" s="1"/>
      <c r="H906" s="1"/>
      <c r="I906" s="1"/>
    </row>
    <row r="907" spans="1:9" x14ac:dyDescent="0.3">
      <c r="A907" s="1"/>
      <c r="B907" s="5" t="s">
        <v>71</v>
      </c>
      <c r="C907" s="15">
        <v>86</v>
      </c>
      <c r="D907" s="26">
        <v>10.75</v>
      </c>
      <c r="E907" s="22">
        <v>10.804020100502512</v>
      </c>
      <c r="F907" s="28"/>
      <c r="G907" s="1"/>
      <c r="H907" s="1"/>
      <c r="I907" s="1"/>
    </row>
    <row r="908" spans="1:9" x14ac:dyDescent="0.3">
      <c r="A908" s="1"/>
      <c r="B908" s="5" t="s">
        <v>72</v>
      </c>
      <c r="C908" s="15">
        <v>109</v>
      </c>
      <c r="D908" s="26">
        <v>13.5</v>
      </c>
      <c r="E908" s="22">
        <v>13.5678391959799</v>
      </c>
      <c r="F908" s="28"/>
      <c r="G908" s="1"/>
      <c r="H908" s="1"/>
      <c r="I908" s="1"/>
    </row>
    <row r="909" spans="1:9" x14ac:dyDescent="0.3">
      <c r="A909" s="1"/>
      <c r="B909" s="5" t="s">
        <v>73</v>
      </c>
      <c r="C909" s="15">
        <v>247</v>
      </c>
      <c r="D909" s="26">
        <v>30.875</v>
      </c>
      <c r="E909" s="22">
        <v>31.030150753768844</v>
      </c>
      <c r="F909" s="28"/>
      <c r="G909" s="1"/>
      <c r="H909" s="1"/>
      <c r="I909" s="1"/>
    </row>
    <row r="910" spans="1:9" x14ac:dyDescent="0.3">
      <c r="A910" s="1"/>
      <c r="B910" s="5" t="s">
        <v>74</v>
      </c>
      <c r="C910" s="15">
        <v>92</v>
      </c>
      <c r="D910" s="26">
        <v>11.5</v>
      </c>
      <c r="E910" s="22">
        <v>11.557788944723619</v>
      </c>
      <c r="F910" s="28"/>
      <c r="G910" s="1"/>
      <c r="H910" s="1"/>
      <c r="I910" s="1"/>
    </row>
    <row r="911" spans="1:9" x14ac:dyDescent="0.3">
      <c r="A911" s="1"/>
      <c r="B911" s="5" t="s">
        <v>75</v>
      </c>
      <c r="C911" s="15">
        <v>261</v>
      </c>
      <c r="D911" s="26">
        <v>32.625</v>
      </c>
      <c r="E911" s="22">
        <v>32.788944723618087</v>
      </c>
      <c r="F911" s="28"/>
      <c r="G911" s="1"/>
      <c r="H911" s="1"/>
      <c r="I911" s="1"/>
    </row>
    <row r="912" spans="1:9" x14ac:dyDescent="0.3">
      <c r="A912" s="1"/>
      <c r="B912" s="5" t="s">
        <v>45</v>
      </c>
      <c r="C912" s="15">
        <v>1</v>
      </c>
      <c r="D912" s="26">
        <v>0.125</v>
      </c>
      <c r="E912" s="22">
        <v>0.12562814070351758</v>
      </c>
      <c r="F912" s="28"/>
      <c r="G912" s="1"/>
      <c r="H912" s="1"/>
      <c r="I912" s="1"/>
    </row>
    <row r="913" spans="1:9" x14ac:dyDescent="0.3">
      <c r="A913" s="5" t="s">
        <v>25</v>
      </c>
      <c r="B913" s="5" t="s">
        <v>26</v>
      </c>
      <c r="C913" s="15">
        <v>4</v>
      </c>
      <c r="D913" s="26">
        <v>0.5</v>
      </c>
      <c r="E913" s="32"/>
      <c r="F913" s="3"/>
      <c r="G913" s="1"/>
      <c r="H913" s="1"/>
      <c r="I913" s="1"/>
    </row>
    <row r="914" spans="1:9" ht="15" thickBot="1" x14ac:dyDescent="0.35">
      <c r="A914" s="118" t="s">
        <v>11</v>
      </c>
      <c r="B914" s="118"/>
      <c r="C914" s="119">
        <v>800</v>
      </c>
      <c r="D914" s="118">
        <v>100</v>
      </c>
      <c r="E914" s="173"/>
      <c r="F914" s="3"/>
      <c r="G914" s="1"/>
      <c r="H914" s="1"/>
      <c r="I914" s="1"/>
    </row>
    <row r="915" spans="1:9" ht="15.6" thickTop="1" thickBot="1" x14ac:dyDescent="0.35">
      <c r="A915" s="479" t="s">
        <v>76</v>
      </c>
      <c r="B915" s="480"/>
      <c r="C915" s="480"/>
      <c r="D915" s="481"/>
      <c r="E915" s="122">
        <f>(E907*25+E908*11+E909*4+E910*0.05)/100</f>
        <v>5.4404522613065334</v>
      </c>
      <c r="F915" s="3"/>
      <c r="G915" s="1"/>
      <c r="H915" s="1"/>
      <c r="I915" s="1"/>
    </row>
    <row r="916" spans="1:9" ht="15" thickTop="1" x14ac:dyDescent="0.3">
      <c r="A916" s="1"/>
      <c r="B916" s="1"/>
      <c r="C916" s="2"/>
      <c r="D916" s="1"/>
      <c r="E916" s="1"/>
      <c r="F916" s="3"/>
      <c r="G916" s="1"/>
      <c r="H916" s="1"/>
      <c r="I916" s="1"/>
    </row>
    <row r="917" spans="1:9" x14ac:dyDescent="0.3">
      <c r="A917" s="1"/>
      <c r="B917" s="1"/>
      <c r="C917" s="2"/>
      <c r="D917" s="1"/>
      <c r="E917" s="1"/>
      <c r="F917" s="3"/>
      <c r="G917" s="1"/>
      <c r="H917" s="1"/>
      <c r="I917" s="1"/>
    </row>
    <row r="918" spans="1:9" x14ac:dyDescent="0.3">
      <c r="A918" s="1" t="s">
        <v>321</v>
      </c>
      <c r="B918" s="1"/>
      <c r="C918" s="2"/>
      <c r="D918" s="1"/>
      <c r="E918" s="1"/>
      <c r="F918" s="3"/>
      <c r="G918" s="1"/>
      <c r="H918" s="1"/>
      <c r="I918" s="1"/>
    </row>
    <row r="919" spans="1:9" x14ac:dyDescent="0.3">
      <c r="A919" s="10" t="s">
        <v>70</v>
      </c>
      <c r="B919" s="1"/>
      <c r="C919" s="2"/>
      <c r="D919" s="1"/>
      <c r="E919" s="1"/>
      <c r="F919" s="3"/>
      <c r="G919" s="1"/>
      <c r="H919" s="1"/>
      <c r="I919" s="1"/>
    </row>
    <row r="920" spans="1:9" x14ac:dyDescent="0.3">
      <c r="A920" s="1"/>
      <c r="B920" s="355" t="s">
        <v>2</v>
      </c>
      <c r="C920" s="368" t="s">
        <v>174</v>
      </c>
      <c r="D920" s="368"/>
      <c r="E920" s="450" t="s">
        <v>196</v>
      </c>
      <c r="F920" s="3"/>
      <c r="G920" s="1"/>
      <c r="H920" s="1"/>
      <c r="I920" s="1"/>
    </row>
    <row r="921" spans="1:9" x14ac:dyDescent="0.3">
      <c r="A921" s="1"/>
      <c r="B921" s="356"/>
      <c r="C921" s="47" t="s">
        <v>199</v>
      </c>
      <c r="D921" s="32" t="s">
        <v>200</v>
      </c>
      <c r="E921" s="451"/>
      <c r="F921" s="3"/>
      <c r="G921" s="1"/>
      <c r="H921" s="1"/>
      <c r="I921" s="1"/>
    </row>
    <row r="922" spans="1:9" x14ac:dyDescent="0.3">
      <c r="A922" s="1"/>
      <c r="B922" s="5" t="s">
        <v>71</v>
      </c>
      <c r="C922" s="235">
        <v>8.5790884718498663</v>
      </c>
      <c r="D922" s="236">
        <v>13.126491646778042</v>
      </c>
      <c r="E922" s="352"/>
      <c r="F922" s="3"/>
      <c r="G922" s="1"/>
      <c r="H922" s="1"/>
      <c r="I922" s="1"/>
    </row>
    <row r="923" spans="1:9" x14ac:dyDescent="0.3">
      <c r="A923" s="1"/>
      <c r="B923" s="5" t="s">
        <v>72</v>
      </c>
      <c r="C923" s="209">
        <v>13.404825737265416</v>
      </c>
      <c r="D923" s="59">
        <v>13.842482100238664</v>
      </c>
      <c r="E923" s="352"/>
      <c r="F923" s="3"/>
      <c r="G923" s="1"/>
      <c r="H923" s="1"/>
      <c r="I923" s="1"/>
    </row>
    <row r="924" spans="1:9" x14ac:dyDescent="0.3">
      <c r="A924" s="1"/>
      <c r="B924" s="5" t="s">
        <v>73</v>
      </c>
      <c r="C924" s="94">
        <v>27.077747989276141</v>
      </c>
      <c r="D924" s="22">
        <v>34.606205250596659</v>
      </c>
      <c r="E924" s="352"/>
      <c r="F924" s="3"/>
      <c r="G924" s="1"/>
      <c r="H924" s="1"/>
      <c r="I924" s="1"/>
    </row>
    <row r="925" spans="1:9" x14ac:dyDescent="0.3">
      <c r="A925" s="240"/>
      <c r="B925" s="238" t="s">
        <v>74</v>
      </c>
      <c r="C925" s="198">
        <v>11.528150134048257</v>
      </c>
      <c r="D925" s="199">
        <v>11.694510739856803</v>
      </c>
      <c r="E925" s="352"/>
      <c r="F925" s="3"/>
      <c r="G925" s="1"/>
      <c r="H925" s="1"/>
      <c r="I925" s="1"/>
    </row>
    <row r="926" spans="1:9" ht="15" thickBot="1" x14ac:dyDescent="0.35">
      <c r="A926" s="241"/>
      <c r="B926" s="118" t="s">
        <v>75</v>
      </c>
      <c r="C926" s="234">
        <v>39.410187667560322</v>
      </c>
      <c r="D926" s="147">
        <v>26.730310262529834</v>
      </c>
      <c r="E926" s="353"/>
      <c r="F926" s="3"/>
      <c r="G926" s="1"/>
      <c r="H926" s="1"/>
      <c r="I926" s="1"/>
    </row>
    <row r="927" spans="1:9" ht="15.6" thickTop="1" thickBot="1" x14ac:dyDescent="0.35">
      <c r="A927" s="364" t="s">
        <v>195</v>
      </c>
      <c r="B927" s="366"/>
      <c r="C927" s="122">
        <f>(C922*25+C923*11+C924*4+C925*0.05)/100</f>
        <v>4.7081769436997316</v>
      </c>
      <c r="D927" s="122">
        <f>(D922*25+D923*11+D924*4+D925*0.05)/100</f>
        <v>6.1943914081145586</v>
      </c>
      <c r="E927" s="122">
        <f>D927-C927</f>
        <v>1.486214464414827</v>
      </c>
      <c r="F927" s="160"/>
      <c r="G927" s="1"/>
      <c r="H927" s="1"/>
      <c r="I927" s="1"/>
    </row>
    <row r="928" spans="1:9" ht="15" thickTop="1" x14ac:dyDescent="0.3">
      <c r="A928" s="1" t="s">
        <v>162</v>
      </c>
      <c r="B928" s="1"/>
      <c r="C928" s="2"/>
      <c r="D928" s="1"/>
      <c r="E928" s="1"/>
      <c r="F928" s="3"/>
      <c r="G928" s="1"/>
      <c r="H928" s="1"/>
      <c r="I928" s="1"/>
    </row>
    <row r="929" spans="1:9" x14ac:dyDescent="0.3">
      <c r="A929" s="1"/>
      <c r="B929" s="1"/>
      <c r="C929" s="2"/>
      <c r="D929" s="1"/>
      <c r="E929" s="1"/>
      <c r="F929" s="3"/>
      <c r="G929" s="1"/>
      <c r="H929" s="1"/>
      <c r="I929" s="1"/>
    </row>
    <row r="930" spans="1:9" x14ac:dyDescent="0.3">
      <c r="A930" s="1"/>
      <c r="B930" s="1"/>
      <c r="E930" s="1"/>
      <c r="F930" s="3"/>
      <c r="G930" s="1"/>
      <c r="H930" s="1"/>
      <c r="I930" s="1"/>
    </row>
    <row r="931" spans="1:9" x14ac:dyDescent="0.3">
      <c r="A931" s="1" t="s">
        <v>322</v>
      </c>
      <c r="B931" s="1"/>
      <c r="C931" s="2"/>
      <c r="D931" s="1"/>
      <c r="E931" s="1"/>
      <c r="F931" s="3"/>
      <c r="G931" s="1"/>
      <c r="H931" s="1"/>
      <c r="I931" s="1"/>
    </row>
    <row r="932" spans="1:9" x14ac:dyDescent="0.3">
      <c r="A932" s="10" t="s">
        <v>70</v>
      </c>
      <c r="B932" s="1"/>
      <c r="C932" s="2"/>
      <c r="D932" s="1"/>
      <c r="E932" s="1"/>
      <c r="F932" s="3"/>
      <c r="G932" s="1"/>
      <c r="H932" s="1"/>
      <c r="I932" s="1"/>
    </row>
    <row r="933" spans="1:9" x14ac:dyDescent="0.3">
      <c r="A933" s="1"/>
      <c r="B933" s="355" t="s">
        <v>2</v>
      </c>
      <c r="C933" s="368" t="s">
        <v>151</v>
      </c>
      <c r="D933" s="368"/>
      <c r="E933" s="368"/>
      <c r="F933" s="3"/>
      <c r="G933" s="1"/>
      <c r="H933" s="1"/>
      <c r="I933" s="1"/>
    </row>
    <row r="934" spans="1:9" x14ac:dyDescent="0.3">
      <c r="A934" s="1"/>
      <c r="B934" s="356"/>
      <c r="C934" s="47" t="s">
        <v>156</v>
      </c>
      <c r="D934" s="32" t="s">
        <v>157</v>
      </c>
      <c r="E934" s="32" t="s">
        <v>158</v>
      </c>
      <c r="F934" s="3"/>
      <c r="G934" s="1"/>
      <c r="H934" s="1"/>
      <c r="I934" s="1"/>
    </row>
    <row r="935" spans="1:9" x14ac:dyDescent="0.3">
      <c r="A935" s="1"/>
      <c r="B935" s="5" t="s">
        <v>71</v>
      </c>
      <c r="C935" s="235">
        <v>7.096774193548387</v>
      </c>
      <c r="D935" s="236">
        <v>12.251655629139073</v>
      </c>
      <c r="E935" s="236">
        <v>11.538461538461538</v>
      </c>
      <c r="F935" s="3"/>
      <c r="G935" s="1"/>
      <c r="H935" s="1"/>
      <c r="I935" s="1"/>
    </row>
    <row r="936" spans="1:9" x14ac:dyDescent="0.3">
      <c r="A936" s="1"/>
      <c r="B936" s="5" t="s">
        <v>72</v>
      </c>
      <c r="C936" s="94">
        <v>18.70967741935484</v>
      </c>
      <c r="D936" s="59">
        <v>10.927152317880795</v>
      </c>
      <c r="E936" s="59">
        <v>13.609467455621301</v>
      </c>
      <c r="F936" s="3"/>
      <c r="G936" s="1"/>
      <c r="H936" s="1"/>
      <c r="I936" s="1"/>
    </row>
    <row r="937" spans="1:9" x14ac:dyDescent="0.3">
      <c r="A937" s="1"/>
      <c r="B937" s="5" t="s">
        <v>73</v>
      </c>
      <c r="C937" s="94">
        <v>37.41935483870968</v>
      </c>
      <c r="D937" s="59">
        <v>28.476821192052981</v>
      </c>
      <c r="E937" s="59">
        <v>30.473372781065088</v>
      </c>
      <c r="F937" s="3"/>
      <c r="G937" s="1"/>
      <c r="H937" s="1"/>
      <c r="I937" s="1"/>
    </row>
    <row r="938" spans="1:9" x14ac:dyDescent="0.3">
      <c r="A938" s="1"/>
      <c r="B938" s="5" t="s">
        <v>74</v>
      </c>
      <c r="C938" s="209">
        <v>12.258064516129032</v>
      </c>
      <c r="D938" s="59">
        <v>12.251655629139073</v>
      </c>
      <c r="E938" s="59">
        <v>10.650887573964496</v>
      </c>
      <c r="F938" s="3"/>
      <c r="G938" s="1"/>
      <c r="H938" s="1"/>
      <c r="I938" s="1"/>
    </row>
    <row r="939" spans="1:9" ht="15" thickBot="1" x14ac:dyDescent="0.35">
      <c r="A939" s="1"/>
      <c r="B939" s="118" t="s">
        <v>75</v>
      </c>
      <c r="C939" s="94">
        <v>24.516129032258064</v>
      </c>
      <c r="D939" s="59">
        <v>36.092715231788077</v>
      </c>
      <c r="E939" s="59">
        <v>33.727810650887577</v>
      </c>
      <c r="F939" s="3"/>
      <c r="G939" s="1"/>
      <c r="H939" s="1"/>
      <c r="I939" s="1"/>
    </row>
    <row r="940" spans="1:9" ht="15.6" thickTop="1" thickBot="1" x14ac:dyDescent="0.35">
      <c r="A940" s="364" t="s">
        <v>195</v>
      </c>
      <c r="B940" s="366"/>
      <c r="C940" s="122">
        <f>(C935*25+C936*11+C937*4+C938*0.05)/100</f>
        <v>5.3351612903225814</v>
      </c>
      <c r="D940" s="122">
        <f>(D935*25+D936*11+D937*4+D938*0.05)/100</f>
        <v>5.4100993377483437</v>
      </c>
      <c r="E940" s="122">
        <f>(E935*25+E936*11+E937*4+E938*0.05)/100</f>
        <v>5.6059171597633135</v>
      </c>
      <c r="F940" s="160"/>
      <c r="G940" s="1"/>
      <c r="H940" s="1"/>
      <c r="I940" s="1"/>
    </row>
    <row r="941" spans="1:9" ht="15" thickTop="1" x14ac:dyDescent="0.3">
      <c r="A941" s="1" t="s">
        <v>163</v>
      </c>
      <c r="B941" s="1"/>
      <c r="C941" s="2"/>
      <c r="D941" s="1"/>
      <c r="E941" s="1"/>
      <c r="F941" s="3"/>
      <c r="G941" s="1"/>
      <c r="H941" s="1"/>
      <c r="I941" s="1"/>
    </row>
    <row r="942" spans="1:9" x14ac:dyDescent="0.3">
      <c r="A942" s="215" t="s">
        <v>197</v>
      </c>
      <c r="B942" s="1"/>
      <c r="C942" s="2"/>
      <c r="D942" s="1"/>
      <c r="E942" s="1"/>
      <c r="F942" s="3"/>
      <c r="G942" s="1"/>
      <c r="H942" s="1"/>
      <c r="I942" s="1"/>
    </row>
    <row r="943" spans="1:9" x14ac:dyDescent="0.3">
      <c r="A943" s="1"/>
      <c r="B943" s="1"/>
      <c r="C943" s="2"/>
      <c r="D943" s="1"/>
      <c r="E943" s="1"/>
      <c r="F943" s="3"/>
      <c r="G943" s="1"/>
      <c r="H943" s="1"/>
      <c r="I943" s="1"/>
    </row>
    <row r="944" spans="1:9" x14ac:dyDescent="0.3">
      <c r="A944" s="1"/>
      <c r="B944" s="1"/>
      <c r="C944" s="2"/>
      <c r="D944" s="1"/>
      <c r="E944" s="1"/>
      <c r="F944" s="3"/>
      <c r="G944" s="1"/>
      <c r="H944" s="1"/>
      <c r="I944" s="1"/>
    </row>
    <row r="945" spans="1:9" x14ac:dyDescent="0.3">
      <c r="A945" s="1" t="s">
        <v>323</v>
      </c>
      <c r="B945" s="1"/>
      <c r="C945" s="2"/>
      <c r="D945" s="1"/>
      <c r="E945" s="1"/>
      <c r="F945" s="3"/>
      <c r="G945" s="1"/>
      <c r="H945" s="1"/>
      <c r="I945" s="1"/>
    </row>
    <row r="946" spans="1:9" x14ac:dyDescent="0.3">
      <c r="A946" s="10" t="s">
        <v>70</v>
      </c>
      <c r="B946" s="1"/>
      <c r="C946" s="2"/>
      <c r="D946" s="1"/>
      <c r="E946" s="1"/>
      <c r="F946" s="3"/>
      <c r="G946" s="1"/>
      <c r="H946" s="1"/>
      <c r="I946" s="1"/>
    </row>
    <row r="947" spans="1:9" x14ac:dyDescent="0.3">
      <c r="A947" s="1"/>
      <c r="B947" s="389" t="s">
        <v>2</v>
      </c>
      <c r="C947" s="460" t="s">
        <v>171</v>
      </c>
      <c r="D947" s="423"/>
      <c r="E947" s="423"/>
      <c r="F947" s="3"/>
      <c r="G947" s="1"/>
      <c r="H947" s="1"/>
      <c r="I947" s="1"/>
    </row>
    <row r="948" spans="1:9" ht="43.2" x14ac:dyDescent="0.3">
      <c r="A948" s="1"/>
      <c r="B948" s="390"/>
      <c r="C948" s="103" t="s">
        <v>213</v>
      </c>
      <c r="D948" s="68" t="s">
        <v>202</v>
      </c>
      <c r="E948" s="68" t="s">
        <v>203</v>
      </c>
      <c r="F948" s="3"/>
      <c r="G948" s="1"/>
      <c r="H948" s="1"/>
      <c r="I948" s="1"/>
    </row>
    <row r="949" spans="1:9" x14ac:dyDescent="0.3">
      <c r="A949" s="1"/>
      <c r="B949" s="5" t="s">
        <v>71</v>
      </c>
      <c r="C949" s="209">
        <v>9.4444444444444446</v>
      </c>
      <c r="D949" s="209">
        <v>10.526315789473685</v>
      </c>
      <c r="E949" s="209">
        <v>13.541666666666666</v>
      </c>
      <c r="F949" s="3"/>
      <c r="G949" s="1"/>
      <c r="H949" s="1"/>
      <c r="I949" s="1"/>
    </row>
    <row r="950" spans="1:9" x14ac:dyDescent="0.3">
      <c r="A950" s="1"/>
      <c r="B950" s="5" t="s">
        <v>72</v>
      </c>
      <c r="C950" s="209">
        <v>13.333333333333334</v>
      </c>
      <c r="D950" s="209">
        <v>14.832535885167465</v>
      </c>
      <c r="E950" s="209">
        <v>10.9375</v>
      </c>
      <c r="F950" s="3"/>
      <c r="G950" s="1"/>
      <c r="H950" s="1"/>
      <c r="I950" s="1"/>
    </row>
    <row r="951" spans="1:9" x14ac:dyDescent="0.3">
      <c r="A951" s="1"/>
      <c r="B951" s="5" t="s">
        <v>73</v>
      </c>
      <c r="C951" s="249">
        <v>41.666666666666664</v>
      </c>
      <c r="D951" s="249">
        <v>30.62200956937799</v>
      </c>
      <c r="E951" s="249">
        <v>21.875</v>
      </c>
      <c r="F951" s="3"/>
      <c r="G951" s="1"/>
      <c r="H951" s="1"/>
      <c r="I951" s="1"/>
    </row>
    <row r="952" spans="1:9" x14ac:dyDescent="0.3">
      <c r="A952" s="1"/>
      <c r="B952" s="5" t="s">
        <v>74</v>
      </c>
      <c r="C952" s="209">
        <v>15</v>
      </c>
      <c r="D952" s="209">
        <v>11.722488038277511</v>
      </c>
      <c r="E952" s="209">
        <v>7.8125</v>
      </c>
      <c r="F952" s="3"/>
      <c r="G952" s="1"/>
      <c r="H952" s="1"/>
      <c r="I952" s="1"/>
    </row>
    <row r="953" spans="1:9" ht="15" thickBot="1" x14ac:dyDescent="0.35">
      <c r="A953" s="1"/>
      <c r="B953" s="118" t="s">
        <v>75</v>
      </c>
      <c r="C953" s="249">
        <v>20.555555555555557</v>
      </c>
      <c r="D953" s="249">
        <v>32.296650717703351</v>
      </c>
      <c r="E953" s="249">
        <v>45.833333333333336</v>
      </c>
      <c r="F953" s="3"/>
      <c r="G953" s="1"/>
      <c r="H953" s="1"/>
      <c r="I953" s="1"/>
    </row>
    <row r="954" spans="1:9" ht="15.6" thickTop="1" thickBot="1" x14ac:dyDescent="0.35">
      <c r="A954" s="364" t="s">
        <v>195</v>
      </c>
      <c r="B954" s="484"/>
      <c r="C954" s="122">
        <f>(C949*25+C950*11+C951*4+C952*0.05)/100</f>
        <v>5.5019444444444447</v>
      </c>
      <c r="D954" s="122">
        <f>(D949*25+D950*11+D951*4+D952*0.05)/100</f>
        <v>5.4938995215310999</v>
      </c>
      <c r="E954" s="122">
        <f>(E949*25+E950*11+E951*4+E952*0.05)/100</f>
        <v>5.4674479166666661</v>
      </c>
      <c r="F954" s="160"/>
      <c r="G954" s="1"/>
      <c r="H954" s="1"/>
      <c r="I954" s="1"/>
    </row>
    <row r="955" spans="1:9" ht="15" thickTop="1" x14ac:dyDescent="0.3">
      <c r="A955" s="1" t="s">
        <v>163</v>
      </c>
      <c r="B955" s="1"/>
      <c r="C955" s="2"/>
      <c r="D955" s="1"/>
      <c r="E955" s="1"/>
      <c r="F955" s="3"/>
      <c r="G955" s="1"/>
      <c r="H955" s="1"/>
      <c r="I955" s="1"/>
    </row>
    <row r="956" spans="1:9" ht="30" customHeight="1" x14ac:dyDescent="0.3">
      <c r="A956" s="483" t="s">
        <v>198</v>
      </c>
      <c r="B956" s="417"/>
      <c r="C956" s="417"/>
      <c r="D956" s="417"/>
      <c r="E956" s="417"/>
      <c r="F956" s="417"/>
      <c r="G956" s="1"/>
      <c r="H956" s="1"/>
      <c r="I956" s="1"/>
    </row>
    <row r="957" spans="1:9" x14ac:dyDescent="0.3">
      <c r="A957" s="1"/>
      <c r="B957" s="1"/>
      <c r="C957" s="2"/>
      <c r="D957" s="1"/>
      <c r="E957" s="1"/>
      <c r="F957" s="3"/>
      <c r="G957" s="1"/>
      <c r="H957" s="1"/>
      <c r="I957" s="1"/>
    </row>
    <row r="958" spans="1:9" x14ac:dyDescent="0.3">
      <c r="A958" s="1"/>
      <c r="B958" s="1"/>
      <c r="C958" s="2"/>
      <c r="D958" s="1"/>
      <c r="E958" s="1"/>
      <c r="F958" s="3"/>
      <c r="G958" s="1"/>
      <c r="H958" s="1"/>
      <c r="I958" s="1"/>
    </row>
    <row r="959" spans="1:9" x14ac:dyDescent="0.3">
      <c r="A959" s="1" t="s">
        <v>324</v>
      </c>
      <c r="B959" s="1"/>
      <c r="C959" s="2"/>
      <c r="D959" s="1"/>
      <c r="E959" s="1"/>
      <c r="F959" s="3"/>
      <c r="G959" s="1"/>
      <c r="H959" s="1"/>
      <c r="I959" s="1"/>
    </row>
    <row r="960" spans="1:9" x14ac:dyDescent="0.3">
      <c r="A960" s="25" t="s">
        <v>77</v>
      </c>
      <c r="B960" s="1"/>
      <c r="C960" s="2"/>
      <c r="D960" s="1"/>
      <c r="E960" s="1"/>
      <c r="F960" s="3"/>
      <c r="G960" s="1"/>
      <c r="H960" s="1"/>
      <c r="I960" s="1"/>
    </row>
    <row r="961" spans="1:9" ht="28.8" x14ac:dyDescent="0.3">
      <c r="A961" s="1"/>
      <c r="B961" s="5"/>
      <c r="C961" s="20" t="s">
        <v>176</v>
      </c>
      <c r="D961" s="31"/>
      <c r="E961" s="1"/>
      <c r="F961" s="3"/>
      <c r="G961" s="1"/>
      <c r="H961" s="1"/>
      <c r="I961" s="1"/>
    </row>
    <row r="962" spans="1:9" x14ac:dyDescent="0.3">
      <c r="A962" s="1">
        <v>1</v>
      </c>
      <c r="B962" s="5" t="s">
        <v>78</v>
      </c>
      <c r="C962" s="22">
        <v>19.567979669631512</v>
      </c>
      <c r="D962" s="39"/>
      <c r="E962" s="1"/>
      <c r="F962" s="3"/>
      <c r="G962" s="1"/>
      <c r="H962" s="1"/>
      <c r="I962" s="1"/>
    </row>
    <row r="963" spans="1:9" x14ac:dyDescent="0.3">
      <c r="A963" s="1">
        <v>2</v>
      </c>
      <c r="B963" s="5" t="s">
        <v>79</v>
      </c>
      <c r="C963" s="22">
        <v>8.3862770012706473</v>
      </c>
      <c r="D963" s="39"/>
      <c r="E963" s="1"/>
      <c r="F963" s="3"/>
      <c r="G963" s="1"/>
      <c r="H963" s="1"/>
      <c r="I963" s="1"/>
    </row>
    <row r="964" spans="1:9" x14ac:dyDescent="0.3">
      <c r="A964" s="1">
        <v>3</v>
      </c>
      <c r="B964" s="5" t="s">
        <v>80</v>
      </c>
      <c r="C964" s="22">
        <v>21.855146124523507</v>
      </c>
      <c r="D964" s="39"/>
      <c r="E964" s="1"/>
      <c r="F964" s="3"/>
      <c r="G964" s="1"/>
      <c r="H964" s="1"/>
      <c r="I964" s="1"/>
    </row>
    <row r="965" spans="1:9" x14ac:dyDescent="0.3">
      <c r="A965" s="1">
        <v>4</v>
      </c>
      <c r="B965" s="5" t="s">
        <v>81</v>
      </c>
      <c r="C965" s="22">
        <v>14.612452350698856</v>
      </c>
      <c r="D965" s="39"/>
      <c r="E965" s="1"/>
      <c r="F965" s="3"/>
      <c r="G965" s="1"/>
      <c r="H965" s="1"/>
      <c r="I965" s="1"/>
    </row>
    <row r="966" spans="1:9" ht="15" customHeight="1" x14ac:dyDescent="0.3">
      <c r="A966" s="1">
        <v>5</v>
      </c>
      <c r="B966" s="24" t="s">
        <v>82</v>
      </c>
      <c r="C966" s="22">
        <v>8.132147395171538</v>
      </c>
      <c r="D966" s="39"/>
      <c r="E966" s="1"/>
      <c r="F966" s="3"/>
      <c r="G966" s="1"/>
      <c r="H966" s="1"/>
      <c r="I966" s="1"/>
    </row>
    <row r="967" spans="1:9" ht="29.25" customHeight="1" x14ac:dyDescent="0.3">
      <c r="A967" s="1">
        <v>6</v>
      </c>
      <c r="B967" s="40" t="s">
        <v>83</v>
      </c>
      <c r="C967" s="22">
        <v>10.673443456162643</v>
      </c>
      <c r="D967" s="39"/>
      <c r="E967" s="1"/>
      <c r="F967" s="3"/>
      <c r="G967" s="1"/>
      <c r="H967" s="1"/>
      <c r="I967" s="1"/>
    </row>
    <row r="968" spans="1:9" x14ac:dyDescent="0.3">
      <c r="A968" s="1">
        <v>7</v>
      </c>
      <c r="B968" s="5" t="s">
        <v>84</v>
      </c>
      <c r="C968" s="22">
        <v>11.30876747141042</v>
      </c>
      <c r="D968" s="39"/>
      <c r="E968" s="1"/>
      <c r="F968" s="3"/>
      <c r="G968" s="1"/>
      <c r="H968" s="1"/>
      <c r="I968" s="1"/>
    </row>
    <row r="969" spans="1:9" x14ac:dyDescent="0.3">
      <c r="A969" s="1">
        <v>8</v>
      </c>
      <c r="B969" s="5" t="s">
        <v>85</v>
      </c>
      <c r="C969" s="22">
        <v>8.3862770012706473</v>
      </c>
      <c r="D969" s="39"/>
      <c r="E969" s="1"/>
      <c r="F969" s="3"/>
      <c r="G969" s="1"/>
      <c r="H969" s="1"/>
      <c r="I969" s="1"/>
    </row>
    <row r="970" spans="1:9" x14ac:dyDescent="0.3">
      <c r="A970" s="1">
        <v>9</v>
      </c>
      <c r="B970" s="5" t="s">
        <v>86</v>
      </c>
      <c r="C970" s="22">
        <v>11.435832274459974</v>
      </c>
      <c r="D970" s="39"/>
      <c r="E970" s="1"/>
      <c r="F970" s="3"/>
      <c r="G970" s="1"/>
      <c r="H970" s="1"/>
      <c r="I970" s="1"/>
    </row>
    <row r="971" spans="1:9" ht="28.8" x14ac:dyDescent="0.3">
      <c r="A971" s="1">
        <v>10</v>
      </c>
      <c r="B971" s="24" t="s">
        <v>87</v>
      </c>
      <c r="C971" s="22">
        <v>18.424396442185515</v>
      </c>
      <c r="D971" s="39"/>
      <c r="E971" s="1"/>
      <c r="F971" s="3"/>
      <c r="G971" s="1"/>
      <c r="H971" s="1"/>
      <c r="I971" s="1"/>
    </row>
    <row r="972" spans="1:9" x14ac:dyDescent="0.3">
      <c r="A972" s="1">
        <v>11</v>
      </c>
      <c r="B972" s="5" t="s">
        <v>88</v>
      </c>
      <c r="C972" s="22">
        <v>6.6073697585768745</v>
      </c>
      <c r="D972" s="39"/>
      <c r="E972" s="1"/>
      <c r="F972" s="3"/>
      <c r="G972" s="1"/>
      <c r="H972" s="1"/>
      <c r="I972" s="1"/>
    </row>
    <row r="973" spans="1:9" ht="28.8" x14ac:dyDescent="0.3">
      <c r="A973" s="1">
        <v>12</v>
      </c>
      <c r="B973" s="24" t="s">
        <v>89</v>
      </c>
      <c r="C973" s="22">
        <v>5.082592121982211</v>
      </c>
      <c r="D973" s="39"/>
      <c r="E973" s="1"/>
      <c r="F973" s="3"/>
      <c r="G973" s="1"/>
      <c r="H973" s="1"/>
      <c r="I973" s="1"/>
    </row>
    <row r="974" spans="1:9" ht="16.5" customHeight="1" x14ac:dyDescent="0.3">
      <c r="A974" s="1">
        <v>13</v>
      </c>
      <c r="B974" s="24" t="s">
        <v>90</v>
      </c>
      <c r="C974" s="22">
        <v>2.2871664548919948</v>
      </c>
      <c r="D974" s="39"/>
      <c r="E974" s="1"/>
      <c r="F974" s="3"/>
      <c r="G974" s="1"/>
      <c r="H974" s="1"/>
      <c r="I974" s="1"/>
    </row>
    <row r="975" spans="1:9" x14ac:dyDescent="0.3">
      <c r="A975" s="1">
        <v>14</v>
      </c>
      <c r="B975" s="5" t="s">
        <v>91</v>
      </c>
      <c r="C975" s="22">
        <v>19.822109275730622</v>
      </c>
      <c r="D975" s="39"/>
      <c r="E975" s="1"/>
      <c r="F975" s="3"/>
      <c r="G975" s="1"/>
      <c r="H975" s="1"/>
      <c r="I975" s="1"/>
    </row>
    <row r="976" spans="1:9" x14ac:dyDescent="0.3">
      <c r="A976" s="1">
        <v>15</v>
      </c>
      <c r="B976" s="5" t="s">
        <v>92</v>
      </c>
      <c r="C976" s="22">
        <v>6.2261753494282086</v>
      </c>
      <c r="D976" s="39"/>
      <c r="E976" s="1"/>
      <c r="F976" s="3"/>
      <c r="G976" s="1"/>
      <c r="H976" s="1"/>
      <c r="I976" s="1"/>
    </row>
    <row r="977" spans="1:9" ht="12.75" customHeight="1" x14ac:dyDescent="0.3">
      <c r="A977" s="1">
        <v>16</v>
      </c>
      <c r="B977" s="24" t="s">
        <v>93</v>
      </c>
      <c r="C977" s="22">
        <v>3.6848792884371031</v>
      </c>
      <c r="D977" s="39"/>
      <c r="E977" s="1"/>
      <c r="F977" s="3"/>
      <c r="G977" s="1"/>
      <c r="H977" s="1"/>
      <c r="I977" s="1"/>
    </row>
    <row r="978" spans="1:9" x14ac:dyDescent="0.3">
      <c r="A978" s="1">
        <v>17</v>
      </c>
      <c r="B978" s="49" t="s">
        <v>94</v>
      </c>
      <c r="C978" s="126">
        <v>5.3367217280813213</v>
      </c>
      <c r="D978" s="239"/>
      <c r="E978" s="1"/>
      <c r="F978" s="3"/>
      <c r="G978" s="1"/>
      <c r="H978" s="1"/>
      <c r="I978" s="1"/>
    </row>
    <row r="979" spans="1:9" x14ac:dyDescent="0.3">
      <c r="A979" s="1">
        <v>18</v>
      </c>
      <c r="B979" s="5" t="s">
        <v>95</v>
      </c>
      <c r="C979" s="65">
        <v>7.3697585768742062</v>
      </c>
      <c r="D979" s="239"/>
      <c r="E979" s="1"/>
      <c r="F979" s="3"/>
      <c r="G979" s="1"/>
      <c r="H979" s="1"/>
      <c r="I979" s="1"/>
    </row>
    <row r="980" spans="1:9" ht="15" thickBot="1" x14ac:dyDescent="0.35">
      <c r="A980" s="1">
        <v>19</v>
      </c>
      <c r="B980" s="118" t="s">
        <v>96</v>
      </c>
      <c r="C980" s="204">
        <v>10.673443456162643</v>
      </c>
      <c r="D980" s="193"/>
      <c r="E980" s="1"/>
      <c r="F980" s="3"/>
      <c r="G980" s="1"/>
      <c r="H980" s="1"/>
      <c r="I980" s="1"/>
    </row>
    <row r="981" spans="1:9" ht="15" thickTop="1" x14ac:dyDescent="0.3">
      <c r="A981" s="1"/>
      <c r="B981" s="13" t="s">
        <v>97</v>
      </c>
      <c r="C981" s="75">
        <v>2.9224904701397714</v>
      </c>
      <c r="D981" s="39"/>
      <c r="E981" s="1"/>
      <c r="F981" s="3"/>
      <c r="G981" s="1"/>
      <c r="H981" s="1"/>
      <c r="I981" s="1"/>
    </row>
    <row r="982" spans="1:9" x14ac:dyDescent="0.3">
      <c r="A982" s="1"/>
      <c r="B982" s="5" t="s">
        <v>98</v>
      </c>
      <c r="C982" s="22">
        <v>2.0330368487928845</v>
      </c>
      <c r="D982" s="39"/>
      <c r="E982" s="1"/>
      <c r="F982" s="3"/>
      <c r="G982" s="1"/>
      <c r="H982" s="1"/>
      <c r="I982" s="1"/>
    </row>
    <row r="983" spans="1:9" x14ac:dyDescent="0.3">
      <c r="A983" s="1"/>
      <c r="B983" s="5" t="s">
        <v>45</v>
      </c>
      <c r="C983" s="22">
        <v>1.9059720457433291</v>
      </c>
      <c r="D983" s="39"/>
      <c r="E983" s="1"/>
      <c r="F983" s="3"/>
      <c r="G983" s="1"/>
      <c r="H983" s="1"/>
      <c r="I983" s="1"/>
    </row>
    <row r="984" spans="1:9" ht="26.25" customHeight="1" x14ac:dyDescent="0.3">
      <c r="A984" s="1"/>
      <c r="B984" s="24" t="s">
        <v>46</v>
      </c>
      <c r="C984" s="22">
        <v>0.50825921219822112</v>
      </c>
      <c r="D984" s="39"/>
      <c r="E984" s="1"/>
      <c r="F984" s="3"/>
      <c r="G984" s="1"/>
      <c r="H984" s="1"/>
      <c r="I984" s="1"/>
    </row>
    <row r="985" spans="1:9" ht="29.4" thickBot="1" x14ac:dyDescent="0.35">
      <c r="A985" s="117"/>
      <c r="B985" s="150" t="s">
        <v>99</v>
      </c>
      <c r="C985" s="124">
        <v>29.860228716645491</v>
      </c>
      <c r="D985" s="237"/>
      <c r="E985" s="1"/>
      <c r="F985" s="3"/>
      <c r="G985" s="1"/>
      <c r="H985" s="1"/>
      <c r="I985" s="1"/>
    </row>
    <row r="986" spans="1:9" ht="15" thickTop="1" x14ac:dyDescent="0.3">
      <c r="A986" s="425" t="s">
        <v>235</v>
      </c>
      <c r="B986" s="425"/>
      <c r="C986" s="425"/>
      <c r="D986" s="425"/>
      <c r="E986" s="425"/>
      <c r="F986" s="3"/>
      <c r="G986" s="1"/>
      <c r="H986" s="1"/>
      <c r="I986" s="1"/>
    </row>
    <row r="987" spans="1:9" x14ac:dyDescent="0.3">
      <c r="A987" s="425"/>
      <c r="B987" s="425"/>
      <c r="C987" s="425"/>
      <c r="D987" s="425"/>
      <c r="E987" s="425"/>
      <c r="F987" s="3"/>
      <c r="G987" s="1"/>
      <c r="H987" s="1"/>
      <c r="I987" s="1"/>
    </row>
    <row r="988" spans="1:9" x14ac:dyDescent="0.3">
      <c r="A988" s="386" t="s">
        <v>225</v>
      </c>
      <c r="B988" s="386"/>
      <c r="C988" s="386"/>
      <c r="D988" s="386"/>
      <c r="E988" s="386"/>
      <c r="F988" s="3"/>
      <c r="G988" s="1"/>
      <c r="H988" s="1"/>
      <c r="I988" s="1"/>
    </row>
    <row r="989" spans="1:9" x14ac:dyDescent="0.3">
      <c r="A989" s="386"/>
      <c r="B989" s="386"/>
      <c r="C989" s="386"/>
      <c r="D989" s="386"/>
      <c r="E989" s="386"/>
      <c r="F989" s="3"/>
      <c r="G989" s="1"/>
      <c r="H989" s="1"/>
      <c r="I989" s="1"/>
    </row>
    <row r="990" spans="1:9" x14ac:dyDescent="0.3">
      <c r="A990" s="41"/>
      <c r="B990" s="41"/>
      <c r="C990" s="41"/>
      <c r="D990" s="41"/>
      <c r="E990" s="41"/>
      <c r="F990" s="3"/>
      <c r="G990" s="1"/>
      <c r="H990" s="1"/>
      <c r="I990" s="1"/>
    </row>
    <row r="991" spans="1:9" x14ac:dyDescent="0.3">
      <c r="A991" s="41"/>
      <c r="B991" s="41"/>
      <c r="C991" s="41"/>
      <c r="D991" s="41"/>
      <c r="E991" s="41"/>
      <c r="F991" s="3"/>
      <c r="G991" s="1"/>
      <c r="H991" s="1"/>
      <c r="I991" s="1"/>
    </row>
    <row r="992" spans="1:9" x14ac:dyDescent="0.3">
      <c r="A992" s="1" t="s">
        <v>325</v>
      </c>
      <c r="B992" s="1"/>
      <c r="C992" s="2"/>
      <c r="D992" s="1"/>
      <c r="E992" s="1"/>
      <c r="F992" s="3"/>
      <c r="G992" s="1"/>
      <c r="H992" s="1"/>
      <c r="I992" s="1"/>
    </row>
    <row r="993" spans="1:9" x14ac:dyDescent="0.3">
      <c r="A993" s="25" t="s">
        <v>77</v>
      </c>
      <c r="B993" s="1"/>
      <c r="F993" s="3"/>
      <c r="G993" s="1"/>
      <c r="H993" s="1"/>
      <c r="I993" s="1"/>
    </row>
    <row r="994" spans="1:9" x14ac:dyDescent="0.3">
      <c r="A994" s="1"/>
      <c r="B994" s="427"/>
      <c r="C994" s="352" t="s">
        <v>174</v>
      </c>
      <c r="D994" s="352"/>
      <c r="F994" s="3"/>
      <c r="G994" s="1"/>
      <c r="H994" s="1"/>
      <c r="I994" s="1"/>
    </row>
    <row r="995" spans="1:9" x14ac:dyDescent="0.3">
      <c r="A995" s="1"/>
      <c r="B995" s="428"/>
      <c r="C995" s="32" t="s">
        <v>199</v>
      </c>
      <c r="D995" s="32" t="s">
        <v>200</v>
      </c>
      <c r="F995" s="3"/>
      <c r="G995" s="1"/>
      <c r="H995" s="1"/>
      <c r="I995" s="1"/>
    </row>
    <row r="996" spans="1:9" x14ac:dyDescent="0.3">
      <c r="A996" s="1">
        <v>1</v>
      </c>
      <c r="B996" s="5" t="s">
        <v>78</v>
      </c>
      <c r="C996" s="22">
        <v>18.933333333333334</v>
      </c>
      <c r="D996" s="22">
        <v>19.90521327014218</v>
      </c>
      <c r="F996" s="3"/>
      <c r="G996" s="1"/>
      <c r="H996" s="1"/>
      <c r="I996" s="1"/>
    </row>
    <row r="997" spans="1:9" x14ac:dyDescent="0.3">
      <c r="A997" s="1">
        <v>2</v>
      </c>
      <c r="B997" s="5" t="s">
        <v>79</v>
      </c>
      <c r="C997" s="148">
        <v>3.4666666666666668</v>
      </c>
      <c r="D997" s="148">
        <v>12.559241706161137</v>
      </c>
      <c r="F997" s="3"/>
      <c r="G997" s="1"/>
      <c r="H997" s="1"/>
      <c r="I997" s="1"/>
    </row>
    <row r="998" spans="1:9" x14ac:dyDescent="0.3">
      <c r="A998" s="1">
        <v>3</v>
      </c>
      <c r="B998" s="5" t="s">
        <v>80</v>
      </c>
      <c r="C998" s="22">
        <v>21.066666666666666</v>
      </c>
      <c r="D998" s="22">
        <v>22.037914691943129</v>
      </c>
      <c r="F998" s="3"/>
      <c r="G998" s="1"/>
      <c r="H998" s="1"/>
      <c r="I998" s="1"/>
    </row>
    <row r="999" spans="1:9" x14ac:dyDescent="0.3">
      <c r="A999" s="1">
        <v>4</v>
      </c>
      <c r="B999" s="5" t="s">
        <v>81</v>
      </c>
      <c r="C999" s="148">
        <v>10.4</v>
      </c>
      <c r="D999" s="148">
        <v>17.772511848341232</v>
      </c>
      <c r="F999" s="3"/>
      <c r="G999" s="1"/>
      <c r="H999" s="1"/>
      <c r="I999" s="1"/>
    </row>
    <row r="1000" spans="1:9" x14ac:dyDescent="0.3">
      <c r="A1000" s="1">
        <v>5</v>
      </c>
      <c r="B1000" s="5" t="s">
        <v>82</v>
      </c>
      <c r="C1000" s="22">
        <v>5.6</v>
      </c>
      <c r="D1000" s="22">
        <v>10.189573459715639</v>
      </c>
      <c r="F1000" s="3"/>
      <c r="G1000" s="1"/>
      <c r="H1000" s="1"/>
      <c r="I1000" s="1"/>
    </row>
    <row r="1001" spans="1:9" ht="28.5" customHeight="1" x14ac:dyDescent="0.3">
      <c r="A1001" s="1">
        <v>6</v>
      </c>
      <c r="B1001" s="24" t="s">
        <v>83</v>
      </c>
      <c r="C1001" s="148">
        <v>3.4666666666666668</v>
      </c>
      <c r="D1001" s="148">
        <v>16.824644549763033</v>
      </c>
      <c r="F1001" s="3"/>
      <c r="G1001" s="1"/>
      <c r="H1001" s="1"/>
      <c r="I1001" s="1"/>
    </row>
    <row r="1002" spans="1:9" x14ac:dyDescent="0.3">
      <c r="A1002" s="1">
        <v>7</v>
      </c>
      <c r="B1002" s="5" t="s">
        <v>84</v>
      </c>
      <c r="C1002" s="22">
        <v>1.3333333333333333</v>
      </c>
      <c r="D1002" s="22">
        <v>19.90521327014218</v>
      </c>
      <c r="F1002" s="3"/>
      <c r="G1002" s="1"/>
      <c r="H1002" s="1"/>
      <c r="I1002" s="1"/>
    </row>
    <row r="1003" spans="1:9" x14ac:dyDescent="0.3">
      <c r="A1003" s="1">
        <v>8</v>
      </c>
      <c r="B1003" s="5" t="s">
        <v>85</v>
      </c>
      <c r="C1003" s="22">
        <v>7.4666666666666668</v>
      </c>
      <c r="D1003" s="22">
        <v>9.0047393364928912</v>
      </c>
      <c r="F1003" s="3"/>
      <c r="G1003" s="1"/>
      <c r="H1003" s="1"/>
      <c r="I1003" s="1"/>
    </row>
    <row r="1004" spans="1:9" x14ac:dyDescent="0.3">
      <c r="A1004" s="1">
        <v>9</v>
      </c>
      <c r="B1004" s="5" t="s">
        <v>86</v>
      </c>
      <c r="C1004" s="148">
        <v>14.933333333333334</v>
      </c>
      <c r="D1004" s="148">
        <v>8.0568720379146921</v>
      </c>
      <c r="F1004" s="3"/>
      <c r="G1004" s="1"/>
      <c r="H1004" s="1"/>
      <c r="I1004" s="1"/>
    </row>
    <row r="1005" spans="1:9" ht="28.8" x14ac:dyDescent="0.3">
      <c r="A1005" s="1">
        <v>10</v>
      </c>
      <c r="B1005" s="24" t="s">
        <v>87</v>
      </c>
      <c r="C1005" s="148">
        <v>24.266666666666666</v>
      </c>
      <c r="D1005" s="148">
        <v>12.559241706161137</v>
      </c>
      <c r="F1005" s="3"/>
      <c r="G1005" s="1"/>
      <c r="H1005" s="1"/>
      <c r="I1005" s="1"/>
    </row>
    <row r="1006" spans="1:9" x14ac:dyDescent="0.3">
      <c r="A1006" s="1">
        <v>11</v>
      </c>
      <c r="B1006" s="5" t="s">
        <v>88</v>
      </c>
      <c r="C1006" s="22">
        <v>3.2</v>
      </c>
      <c r="D1006" s="22">
        <v>9.4786729857819907</v>
      </c>
      <c r="F1006" s="3"/>
      <c r="G1006" s="1"/>
      <c r="H1006" s="1"/>
      <c r="I1006" s="1"/>
    </row>
    <row r="1007" spans="1:9" ht="28.8" x14ac:dyDescent="0.3">
      <c r="A1007" s="1">
        <v>12</v>
      </c>
      <c r="B1007" s="24" t="s">
        <v>89</v>
      </c>
      <c r="C1007" s="22">
        <v>2.9333333333333331</v>
      </c>
      <c r="D1007" s="22">
        <v>6.8720379146919433</v>
      </c>
      <c r="F1007" s="3"/>
      <c r="G1007" s="1"/>
      <c r="H1007" s="1"/>
      <c r="I1007" s="1"/>
    </row>
    <row r="1008" spans="1:9" x14ac:dyDescent="0.3">
      <c r="A1008" s="1">
        <v>13</v>
      </c>
      <c r="B1008" s="5" t="s">
        <v>90</v>
      </c>
      <c r="C1008" s="22">
        <v>2.9333333333333331</v>
      </c>
      <c r="D1008" s="22">
        <v>1.6587677725118484</v>
      </c>
      <c r="F1008" s="3"/>
      <c r="G1008" s="1"/>
      <c r="H1008" s="1"/>
      <c r="I1008" s="1"/>
    </row>
    <row r="1009" spans="1:9" x14ac:dyDescent="0.3">
      <c r="A1009" s="1">
        <v>14</v>
      </c>
      <c r="B1009" s="5" t="s">
        <v>91</v>
      </c>
      <c r="C1009" s="148">
        <v>13.066666666666666</v>
      </c>
      <c r="D1009" s="148">
        <v>25.355450236966824</v>
      </c>
      <c r="F1009" s="3"/>
      <c r="G1009" s="1"/>
      <c r="H1009" s="1"/>
      <c r="I1009" s="1"/>
    </row>
    <row r="1010" spans="1:9" x14ac:dyDescent="0.3">
      <c r="A1010" s="1">
        <v>15</v>
      </c>
      <c r="B1010" s="5" t="s">
        <v>92</v>
      </c>
      <c r="C1010" s="22">
        <v>4</v>
      </c>
      <c r="D1010" s="22">
        <v>8.0568720379146921</v>
      </c>
      <c r="F1010" s="3"/>
      <c r="G1010" s="1"/>
      <c r="H1010" s="1"/>
      <c r="I1010" s="1"/>
    </row>
    <row r="1011" spans="1:9" x14ac:dyDescent="0.3">
      <c r="A1011" s="1">
        <v>16</v>
      </c>
      <c r="B1011" s="5" t="s">
        <v>93</v>
      </c>
      <c r="C1011" s="22">
        <v>2.4</v>
      </c>
      <c r="D1011" s="22">
        <v>4.7393364928909953</v>
      </c>
      <c r="F1011" s="3"/>
      <c r="G1011" s="1"/>
      <c r="H1011" s="1"/>
      <c r="I1011" s="1"/>
    </row>
    <row r="1012" spans="1:9" x14ac:dyDescent="0.3">
      <c r="A1012" s="1">
        <v>17</v>
      </c>
      <c r="B1012" s="5" t="s">
        <v>94</v>
      </c>
      <c r="C1012" s="22">
        <v>3.7333333333333334</v>
      </c>
      <c r="D1012" s="22">
        <v>6.6350710900473935</v>
      </c>
      <c r="F1012" s="3"/>
      <c r="G1012" s="1"/>
      <c r="H1012" s="1"/>
      <c r="I1012" s="1"/>
    </row>
    <row r="1013" spans="1:9" x14ac:dyDescent="0.3">
      <c r="A1013" s="1">
        <v>18</v>
      </c>
      <c r="B1013" s="238" t="s">
        <v>95</v>
      </c>
      <c r="C1013" s="93">
        <v>8.8000000000000007</v>
      </c>
      <c r="D1013" s="126">
        <v>5.9241706161137442</v>
      </c>
      <c r="E1013" s="243"/>
      <c r="F1013" s="3"/>
      <c r="G1013" s="1"/>
      <c r="H1013" s="1"/>
      <c r="I1013" s="1"/>
    </row>
    <row r="1014" spans="1:9" ht="15" thickBot="1" x14ac:dyDescent="0.35">
      <c r="A1014" s="117">
        <v>19</v>
      </c>
      <c r="B1014" s="233" t="s">
        <v>96</v>
      </c>
      <c r="C1014" s="154">
        <v>12.533333333333333</v>
      </c>
      <c r="D1014" s="242">
        <v>8.7677725118483405</v>
      </c>
      <c r="E1014" s="145"/>
      <c r="F1014" s="3"/>
      <c r="G1014" s="1"/>
      <c r="H1014" s="1"/>
      <c r="I1014" s="1"/>
    </row>
    <row r="1015" spans="1:9" ht="15" thickTop="1" x14ac:dyDescent="0.3">
      <c r="A1015" s="1"/>
      <c r="B1015" s="13" t="s">
        <v>97</v>
      </c>
      <c r="C1015" s="75">
        <v>4</v>
      </c>
      <c r="D1015" s="75">
        <v>1.8957345971563981</v>
      </c>
      <c r="F1015" s="3"/>
      <c r="G1015" s="1"/>
      <c r="H1015" s="1"/>
      <c r="I1015" s="1"/>
    </row>
    <row r="1016" spans="1:9" x14ac:dyDescent="0.3">
      <c r="A1016" s="1"/>
      <c r="B1016" s="5" t="s">
        <v>98</v>
      </c>
      <c r="C1016" s="22">
        <v>1.6</v>
      </c>
      <c r="D1016" s="22">
        <v>2.3696682464454977</v>
      </c>
      <c r="F1016" s="3"/>
      <c r="G1016" s="1"/>
      <c r="H1016" s="1"/>
      <c r="I1016" s="1"/>
    </row>
    <row r="1017" spans="1:9" x14ac:dyDescent="0.3">
      <c r="A1017" s="1"/>
      <c r="B1017" s="5" t="s">
        <v>45</v>
      </c>
      <c r="C1017" s="22">
        <v>1.8666666666666667</v>
      </c>
      <c r="D1017" s="22">
        <v>2.1327014218009479</v>
      </c>
      <c r="F1017" s="3"/>
      <c r="G1017" s="1"/>
      <c r="H1017" s="1"/>
      <c r="I1017" s="1"/>
    </row>
    <row r="1018" spans="1:9" ht="28.8" x14ac:dyDescent="0.3">
      <c r="A1018" s="1"/>
      <c r="B1018" s="24" t="s">
        <v>46</v>
      </c>
      <c r="C1018" s="22">
        <v>0.53333333333333333</v>
      </c>
      <c r="D1018" s="22">
        <v>0.47393364928909953</v>
      </c>
      <c r="E1018" s="1"/>
      <c r="F1018" s="3"/>
      <c r="G1018" s="1"/>
      <c r="H1018" s="1"/>
      <c r="I1018" s="1"/>
    </row>
    <row r="1019" spans="1:9" ht="29.4" thickBot="1" x14ac:dyDescent="0.35">
      <c r="A1019" s="117"/>
      <c r="B1019" s="150" t="s">
        <v>99</v>
      </c>
      <c r="C1019" s="154">
        <v>37.06666666666667</v>
      </c>
      <c r="D1019" s="154">
        <v>24.881516587677726</v>
      </c>
      <c r="E1019" s="117"/>
      <c r="F1019" s="3"/>
      <c r="G1019" s="1"/>
      <c r="H1019" s="1"/>
      <c r="I1019" s="1"/>
    </row>
    <row r="1020" spans="1:9" ht="15" thickTop="1" x14ac:dyDescent="0.3">
      <c r="A1020" s="487" t="s">
        <v>235</v>
      </c>
      <c r="B1020" s="487"/>
      <c r="C1020" s="487"/>
      <c r="D1020" s="487"/>
      <c r="E1020" s="487"/>
      <c r="F1020" s="3"/>
      <c r="G1020" s="1"/>
      <c r="H1020" s="1"/>
      <c r="I1020" s="1"/>
    </row>
    <row r="1021" spans="1:9" x14ac:dyDescent="0.3">
      <c r="A1021" s="486"/>
      <c r="B1021" s="486"/>
      <c r="C1021" s="486"/>
      <c r="D1021" s="486"/>
      <c r="E1021" s="486"/>
      <c r="F1021" s="3"/>
      <c r="G1021" s="1"/>
      <c r="H1021" s="1"/>
      <c r="I1021" s="1"/>
    </row>
    <row r="1022" spans="1:9" x14ac:dyDescent="0.3">
      <c r="A1022" s="1" t="s">
        <v>236</v>
      </c>
      <c r="B1022" s="1"/>
      <c r="C1022" s="2"/>
      <c r="D1022" s="1"/>
      <c r="E1022" s="1"/>
      <c r="F1022" s="3"/>
      <c r="G1022" s="1"/>
      <c r="H1022" s="1"/>
      <c r="I1022" s="1"/>
    </row>
    <row r="1023" spans="1:9" x14ac:dyDescent="0.3">
      <c r="A1023" s="1"/>
      <c r="B1023" s="1"/>
      <c r="C1023" s="2"/>
      <c r="D1023" s="1"/>
      <c r="E1023" s="1"/>
      <c r="F1023" s="3"/>
      <c r="G1023" s="1"/>
      <c r="H1023" s="1"/>
      <c r="I1023" s="1"/>
    </row>
    <row r="1024" spans="1:9" x14ac:dyDescent="0.3">
      <c r="A1024" s="1"/>
      <c r="B1024" s="1"/>
      <c r="C1024" s="2"/>
      <c r="D1024" s="1"/>
      <c r="E1024" s="1"/>
      <c r="F1024" s="3"/>
      <c r="G1024" s="1"/>
      <c r="H1024" s="1"/>
      <c r="I1024" s="1"/>
    </row>
    <row r="1025" spans="1:9" x14ac:dyDescent="0.3">
      <c r="A1025" s="1" t="s">
        <v>326</v>
      </c>
      <c r="B1025" s="1"/>
      <c r="C1025" s="2"/>
      <c r="D1025" s="1"/>
      <c r="E1025" s="1"/>
      <c r="F1025" s="3"/>
      <c r="G1025" s="1"/>
      <c r="H1025" s="1"/>
      <c r="I1025" s="1"/>
    </row>
    <row r="1026" spans="1:9" x14ac:dyDescent="0.3">
      <c r="A1026" s="25" t="s">
        <v>77</v>
      </c>
      <c r="B1026" s="1"/>
      <c r="C1026" s="2"/>
      <c r="D1026" s="1"/>
      <c r="E1026" s="1"/>
      <c r="F1026" s="3"/>
      <c r="G1026" s="1"/>
      <c r="H1026" s="1"/>
      <c r="I1026" s="1"/>
    </row>
    <row r="1027" spans="1:9" x14ac:dyDescent="0.3">
      <c r="A1027" s="1" t="s">
        <v>2</v>
      </c>
      <c r="B1027" s="355" t="s">
        <v>2</v>
      </c>
      <c r="C1027" s="491" t="s">
        <v>151</v>
      </c>
      <c r="D1027" s="492"/>
      <c r="E1027" s="493"/>
      <c r="G1027" s="1"/>
      <c r="H1027" s="1"/>
      <c r="I1027" s="1"/>
    </row>
    <row r="1028" spans="1:9" x14ac:dyDescent="0.3">
      <c r="A1028" s="1"/>
      <c r="B1028" s="356"/>
      <c r="C1028" s="32" t="s">
        <v>156</v>
      </c>
      <c r="D1028" s="32" t="s">
        <v>157</v>
      </c>
      <c r="E1028" s="32" t="s">
        <v>158</v>
      </c>
      <c r="G1028" s="1"/>
      <c r="H1028" s="1"/>
      <c r="I1028" s="1"/>
    </row>
    <row r="1029" spans="1:9" x14ac:dyDescent="0.3">
      <c r="A1029" s="1">
        <v>1</v>
      </c>
      <c r="B1029" s="5" t="s">
        <v>78</v>
      </c>
      <c r="C1029" s="22">
        <v>22.29299363057325</v>
      </c>
      <c r="D1029" s="22">
        <v>21.452145214521451</v>
      </c>
      <c r="E1029" s="22">
        <v>16.176470588235293</v>
      </c>
      <c r="G1029" s="1"/>
      <c r="H1029" s="1"/>
      <c r="I1029" s="1"/>
    </row>
    <row r="1030" spans="1:9" x14ac:dyDescent="0.3">
      <c r="A1030" s="1">
        <v>2</v>
      </c>
      <c r="B1030" s="5" t="s">
        <v>79</v>
      </c>
      <c r="C1030" s="148">
        <v>13.375796178343949</v>
      </c>
      <c r="D1030" s="148">
        <v>9.5709570957095718</v>
      </c>
      <c r="E1030" s="148">
        <v>4.7058823529411766</v>
      </c>
      <c r="G1030" s="1"/>
      <c r="H1030" s="1"/>
      <c r="I1030" s="1"/>
    </row>
    <row r="1031" spans="1:9" x14ac:dyDescent="0.3">
      <c r="A1031" s="1">
        <v>3</v>
      </c>
      <c r="B1031" s="5" t="s">
        <v>80</v>
      </c>
      <c r="C1031" s="148">
        <v>16.560509554140129</v>
      </c>
      <c r="D1031" s="148">
        <v>19.141914191419144</v>
      </c>
      <c r="E1031" s="148">
        <v>25.882352941176471</v>
      </c>
      <c r="G1031" s="1"/>
      <c r="H1031" s="1"/>
      <c r="I1031" s="1"/>
    </row>
    <row r="1032" spans="1:9" x14ac:dyDescent="0.3">
      <c r="A1032" s="1">
        <v>4</v>
      </c>
      <c r="B1032" s="5" t="s">
        <v>81</v>
      </c>
      <c r="C1032" s="22">
        <v>17.834394904458598</v>
      </c>
      <c r="D1032" s="22">
        <v>12.541254125412541</v>
      </c>
      <c r="E1032" s="22">
        <v>14.411764705882353</v>
      </c>
      <c r="G1032" s="1"/>
      <c r="H1032" s="1"/>
      <c r="I1032" s="1"/>
    </row>
    <row r="1033" spans="1:9" x14ac:dyDescent="0.3">
      <c r="A1033" s="1">
        <v>5</v>
      </c>
      <c r="B1033" s="5" t="s">
        <v>82</v>
      </c>
      <c r="C1033" s="22">
        <v>7.6433121019108281</v>
      </c>
      <c r="D1033" s="22">
        <v>6.9306930693069306</v>
      </c>
      <c r="E1033" s="22">
        <v>9.117647058823529</v>
      </c>
      <c r="G1033" s="1"/>
      <c r="H1033" s="1"/>
      <c r="I1033" s="1"/>
    </row>
    <row r="1034" spans="1:9" ht="28.8" x14ac:dyDescent="0.3">
      <c r="A1034" s="1">
        <v>6</v>
      </c>
      <c r="B1034" s="24" t="s">
        <v>83</v>
      </c>
      <c r="C1034" s="22">
        <v>8.9171974522292992</v>
      </c>
      <c r="D1034" s="22">
        <v>10.231023102310232</v>
      </c>
      <c r="E1034" s="22">
        <v>11.470588235294118</v>
      </c>
      <c r="G1034" s="1"/>
      <c r="H1034" s="1"/>
      <c r="I1034" s="1"/>
    </row>
    <row r="1035" spans="1:9" x14ac:dyDescent="0.3">
      <c r="A1035" s="1">
        <v>7</v>
      </c>
      <c r="B1035" s="5" t="s">
        <v>84</v>
      </c>
      <c r="C1035" s="22">
        <v>15.923566878980891</v>
      </c>
      <c r="D1035" s="22">
        <v>7.9207920792079207</v>
      </c>
      <c r="E1035" s="22">
        <v>11.764705882352942</v>
      </c>
      <c r="G1035" s="1"/>
      <c r="H1035" s="1"/>
      <c r="I1035" s="1"/>
    </row>
    <row r="1036" spans="1:9" x14ac:dyDescent="0.3">
      <c r="A1036" s="1">
        <v>8</v>
      </c>
      <c r="B1036" s="5" t="s">
        <v>85</v>
      </c>
      <c r="C1036" s="22">
        <v>4.4585987261146496</v>
      </c>
      <c r="D1036" s="22">
        <v>5.6105610561056105</v>
      </c>
      <c r="E1036" s="22">
        <v>12.352941176470589</v>
      </c>
      <c r="G1036" s="1"/>
      <c r="H1036" s="1"/>
      <c r="I1036" s="1"/>
    </row>
    <row r="1037" spans="1:9" x14ac:dyDescent="0.3">
      <c r="A1037" s="1">
        <v>9</v>
      </c>
      <c r="B1037" s="5" t="s">
        <v>86</v>
      </c>
      <c r="C1037" s="148">
        <v>27.388535031847134</v>
      </c>
      <c r="D1037" s="148">
        <v>10.231023102310232</v>
      </c>
      <c r="E1037" s="148">
        <v>4.7058823529411766</v>
      </c>
      <c r="G1037" s="1"/>
      <c r="H1037" s="1"/>
      <c r="I1037" s="1"/>
    </row>
    <row r="1038" spans="1:9" ht="28.8" x14ac:dyDescent="0.3">
      <c r="A1038" s="1">
        <v>10</v>
      </c>
      <c r="B1038" s="24" t="s">
        <v>87</v>
      </c>
      <c r="C1038" s="148">
        <v>24.203821656050955</v>
      </c>
      <c r="D1038" s="148">
        <v>19.141914191419144</v>
      </c>
      <c r="E1038" s="148">
        <v>14.411764705882353</v>
      </c>
      <c r="G1038" s="1"/>
      <c r="H1038" s="1"/>
      <c r="I1038" s="1"/>
    </row>
    <row r="1039" spans="1:9" x14ac:dyDescent="0.3">
      <c r="A1039" s="1">
        <v>11</v>
      </c>
      <c r="B1039" s="5" t="s">
        <v>88</v>
      </c>
      <c r="C1039" s="22">
        <v>8.9171974522292992</v>
      </c>
      <c r="D1039" s="22">
        <v>2.6402640264026402</v>
      </c>
      <c r="E1039" s="22">
        <v>8.8235294117647065</v>
      </c>
      <c r="G1039" s="1"/>
      <c r="H1039" s="1"/>
      <c r="I1039" s="1"/>
    </row>
    <row r="1040" spans="1:9" ht="28.8" x14ac:dyDescent="0.3">
      <c r="A1040" s="1">
        <v>12</v>
      </c>
      <c r="B1040" s="24" t="s">
        <v>89</v>
      </c>
      <c r="C1040" s="22">
        <v>2.5477707006369426</v>
      </c>
      <c r="D1040" s="22">
        <v>3.9603960396039604</v>
      </c>
      <c r="E1040" s="22">
        <v>7.0588235294117645</v>
      </c>
      <c r="G1040" s="1"/>
      <c r="H1040" s="1"/>
      <c r="I1040" s="1"/>
    </row>
    <row r="1041" spans="1:9" x14ac:dyDescent="0.3">
      <c r="A1041" s="1">
        <v>13</v>
      </c>
      <c r="B1041" s="5" t="s">
        <v>90</v>
      </c>
      <c r="C1041" s="22">
        <v>7.0063694267515926</v>
      </c>
      <c r="D1041" s="22">
        <v>1.3201320132013201</v>
      </c>
      <c r="E1041" s="22">
        <v>0.88235294117647056</v>
      </c>
      <c r="G1041" s="1"/>
      <c r="H1041" s="1"/>
      <c r="I1041" s="1"/>
    </row>
    <row r="1042" spans="1:9" x14ac:dyDescent="0.3">
      <c r="A1042" s="1">
        <v>14</v>
      </c>
      <c r="B1042" s="5" t="s">
        <v>91</v>
      </c>
      <c r="C1042" s="148">
        <v>14.012738853503185</v>
      </c>
      <c r="D1042" s="148">
        <v>18.151815181518153</v>
      </c>
      <c r="E1042" s="148">
        <v>23.235294117647058</v>
      </c>
      <c r="G1042" s="1"/>
      <c r="H1042" s="1"/>
      <c r="I1042" s="1"/>
    </row>
    <row r="1043" spans="1:9" x14ac:dyDescent="0.3">
      <c r="A1043" s="1">
        <v>15</v>
      </c>
      <c r="B1043" s="5" t="s">
        <v>92</v>
      </c>
      <c r="C1043" s="22">
        <v>11.464968152866241</v>
      </c>
      <c r="D1043" s="22">
        <v>4.9504950495049505</v>
      </c>
      <c r="E1043" s="22">
        <v>4.7058823529411766</v>
      </c>
      <c r="G1043" s="1"/>
      <c r="H1043" s="1"/>
      <c r="I1043" s="1"/>
    </row>
    <row r="1044" spans="1:9" x14ac:dyDescent="0.3">
      <c r="A1044" s="1">
        <v>16</v>
      </c>
      <c r="B1044" s="5" t="s">
        <v>93</v>
      </c>
      <c r="C1044" s="22">
        <v>2.5477707006369426</v>
      </c>
      <c r="D1044" s="22">
        <v>4.6204620462046204</v>
      </c>
      <c r="E1044" s="22">
        <v>3.2352941176470589</v>
      </c>
      <c r="G1044" s="1"/>
      <c r="H1044" s="1"/>
      <c r="I1044" s="1"/>
    </row>
    <row r="1045" spans="1:9" x14ac:dyDescent="0.3">
      <c r="A1045" s="1">
        <v>17</v>
      </c>
      <c r="B1045" s="5" t="s">
        <v>94</v>
      </c>
      <c r="C1045" s="22">
        <v>3.8216560509554141</v>
      </c>
      <c r="D1045" s="22">
        <v>5.2805280528052805</v>
      </c>
      <c r="E1045" s="22">
        <v>5.882352941176471</v>
      </c>
      <c r="G1045" s="1"/>
      <c r="H1045" s="1"/>
      <c r="I1045" s="1"/>
    </row>
    <row r="1046" spans="1:9" x14ac:dyDescent="0.3">
      <c r="A1046" s="1">
        <v>18</v>
      </c>
      <c r="B1046" s="5" t="s">
        <v>95</v>
      </c>
      <c r="C1046" s="148">
        <v>17.197452229299362</v>
      </c>
      <c r="D1046" s="148">
        <v>7.9207920792079207</v>
      </c>
      <c r="E1046" s="148">
        <v>2.0588235294117645</v>
      </c>
      <c r="G1046" s="1"/>
      <c r="H1046" s="1"/>
      <c r="I1046" s="1"/>
    </row>
    <row r="1047" spans="1:9" ht="15" thickBot="1" x14ac:dyDescent="0.35">
      <c r="A1047" s="117">
        <v>19</v>
      </c>
      <c r="B1047" s="118" t="s">
        <v>96</v>
      </c>
      <c r="C1047" s="124">
        <v>8.9171974522292992</v>
      </c>
      <c r="D1047" s="124">
        <v>12.211221122112212</v>
      </c>
      <c r="E1047" s="124">
        <v>9.7058823529411757</v>
      </c>
      <c r="F1047" s="138"/>
      <c r="G1047" s="1"/>
      <c r="H1047" s="1"/>
      <c r="I1047" s="1"/>
    </row>
    <row r="1048" spans="1:9" ht="15" thickTop="1" x14ac:dyDescent="0.3">
      <c r="A1048" s="1"/>
      <c r="B1048" s="13" t="s">
        <v>97</v>
      </c>
      <c r="C1048" s="75">
        <v>2.5477707006369426</v>
      </c>
      <c r="D1048" s="75">
        <v>3.6303630363036303</v>
      </c>
      <c r="E1048" s="75">
        <v>2.3529411764705883</v>
      </c>
      <c r="G1048" s="1"/>
      <c r="H1048" s="1"/>
      <c r="I1048" s="1"/>
    </row>
    <row r="1049" spans="1:9" x14ac:dyDescent="0.3">
      <c r="A1049" s="1"/>
      <c r="B1049" s="5" t="s">
        <v>98</v>
      </c>
      <c r="C1049" s="22">
        <v>2.5477707006369426</v>
      </c>
      <c r="D1049" s="22">
        <v>1.3201320132013201</v>
      </c>
      <c r="E1049" s="22">
        <v>2.3529411764705883</v>
      </c>
      <c r="G1049" s="1"/>
      <c r="H1049" s="1"/>
      <c r="I1049" s="1"/>
    </row>
    <row r="1050" spans="1:9" x14ac:dyDescent="0.3">
      <c r="A1050" s="1"/>
      <c r="B1050" s="5" t="s">
        <v>45</v>
      </c>
      <c r="C1050" s="22">
        <v>0</v>
      </c>
      <c r="D1050" s="22">
        <v>0.99009900990099009</v>
      </c>
      <c r="E1050" s="22">
        <v>3.8235294117647061</v>
      </c>
      <c r="G1050" s="1"/>
      <c r="H1050" s="1"/>
      <c r="I1050" s="1"/>
    </row>
    <row r="1051" spans="1:9" ht="28.8" x14ac:dyDescent="0.3">
      <c r="A1051" s="1"/>
      <c r="B1051" s="24" t="s">
        <v>46</v>
      </c>
      <c r="C1051" s="22">
        <v>0.63694267515923564</v>
      </c>
      <c r="D1051" s="22">
        <v>0.33003300330033003</v>
      </c>
      <c r="E1051" s="22">
        <v>0.58823529411764708</v>
      </c>
      <c r="G1051" s="1"/>
      <c r="H1051" s="1"/>
      <c r="I1051" s="1"/>
    </row>
    <row r="1052" spans="1:9" ht="29.4" thickBot="1" x14ac:dyDescent="0.35">
      <c r="A1052" s="117"/>
      <c r="B1052" s="150" t="s">
        <v>99</v>
      </c>
      <c r="C1052" s="124">
        <v>22.29299363057325</v>
      </c>
      <c r="D1052" s="124">
        <v>34.653465346534652</v>
      </c>
      <c r="E1052" s="124">
        <v>31.176470588235293</v>
      </c>
      <c r="F1052" s="138"/>
      <c r="G1052" s="1"/>
      <c r="H1052" s="1"/>
      <c r="I1052" s="1"/>
    </row>
    <row r="1053" spans="1:9" ht="15.75" customHeight="1" thickTop="1" x14ac:dyDescent="0.3">
      <c r="A1053" s="487" t="s">
        <v>235</v>
      </c>
      <c r="B1053" s="487"/>
      <c r="C1053" s="487"/>
      <c r="D1053" s="487"/>
      <c r="E1053" s="487"/>
      <c r="F1053" s="289"/>
      <c r="G1053" s="1"/>
      <c r="H1053" s="1"/>
      <c r="I1053" s="1"/>
    </row>
    <row r="1054" spans="1:9" x14ac:dyDescent="0.3">
      <c r="A1054" s="486"/>
      <c r="B1054" s="486"/>
      <c r="C1054" s="486"/>
      <c r="D1054" s="486"/>
      <c r="E1054" s="486"/>
      <c r="F1054" s="289"/>
      <c r="G1054" s="1"/>
      <c r="H1054" s="1"/>
      <c r="I1054" s="1"/>
    </row>
    <row r="1055" spans="1:9" x14ac:dyDescent="0.3">
      <c r="A1055" s="1" t="s">
        <v>236</v>
      </c>
      <c r="F1055" s="3"/>
      <c r="G1055" s="1"/>
      <c r="H1055" s="1"/>
      <c r="I1055" s="1"/>
    </row>
    <row r="1056" spans="1:9" x14ac:dyDescent="0.3">
      <c r="A1056" s="1"/>
      <c r="F1056" s="3"/>
      <c r="G1056" s="1"/>
      <c r="H1056" s="1"/>
      <c r="I1056" s="1"/>
    </row>
    <row r="1057" spans="1:9" x14ac:dyDescent="0.3">
      <c r="A1057" s="1"/>
      <c r="F1057" s="3"/>
      <c r="G1057" s="1"/>
      <c r="H1057" s="1"/>
      <c r="I1057" s="1"/>
    </row>
    <row r="1058" spans="1:9" x14ac:dyDescent="0.3">
      <c r="A1058" s="1" t="s">
        <v>327</v>
      </c>
      <c r="F1058" s="3"/>
      <c r="G1058" s="1"/>
      <c r="H1058" s="1"/>
      <c r="I1058" s="1"/>
    </row>
    <row r="1059" spans="1:9" x14ac:dyDescent="0.3">
      <c r="A1059" s="10" t="s">
        <v>220</v>
      </c>
      <c r="F1059" s="3"/>
      <c r="G1059" s="1"/>
      <c r="H1059" s="1"/>
      <c r="I1059" s="1"/>
    </row>
    <row r="1060" spans="1:9" x14ac:dyDescent="0.3">
      <c r="A1060" s="1" t="s">
        <v>2</v>
      </c>
      <c r="B1060" s="51" t="s">
        <v>2</v>
      </c>
      <c r="C1060" s="263" t="s">
        <v>3</v>
      </c>
      <c r="D1060" s="263" t="s">
        <v>4</v>
      </c>
      <c r="E1060" s="333" t="s">
        <v>5</v>
      </c>
      <c r="F1060" s="3"/>
      <c r="G1060" s="1"/>
      <c r="H1060" s="1"/>
      <c r="I1060" s="1"/>
    </row>
    <row r="1061" spans="1:9" x14ac:dyDescent="0.3">
      <c r="A1061" s="1"/>
      <c r="B1061" s="51">
        <v>1</v>
      </c>
      <c r="C1061" s="51">
        <v>108</v>
      </c>
      <c r="D1061" s="82">
        <v>13.5</v>
      </c>
      <c r="E1061" s="22">
        <v>21.343873517786562</v>
      </c>
      <c r="F1061" s="3"/>
      <c r="G1061" s="1"/>
      <c r="H1061" s="1"/>
      <c r="I1061" s="1"/>
    </row>
    <row r="1062" spans="1:9" x14ac:dyDescent="0.3">
      <c r="A1062" s="1"/>
      <c r="B1062" s="51">
        <v>2</v>
      </c>
      <c r="C1062" s="51">
        <v>131</v>
      </c>
      <c r="D1062" s="82">
        <v>16.375</v>
      </c>
      <c r="E1062" s="22">
        <v>25.889328063241106</v>
      </c>
      <c r="F1062" s="3"/>
      <c r="G1062" s="1"/>
      <c r="H1062" s="1"/>
      <c r="I1062" s="1"/>
    </row>
    <row r="1063" spans="1:9" x14ac:dyDescent="0.3">
      <c r="A1063" s="1"/>
      <c r="B1063" s="51">
        <v>3</v>
      </c>
      <c r="C1063" s="51">
        <v>109</v>
      </c>
      <c r="D1063" s="82">
        <v>13.625</v>
      </c>
      <c r="E1063" s="22">
        <v>21.541501976284586</v>
      </c>
      <c r="F1063" s="3"/>
      <c r="G1063" s="1"/>
      <c r="H1063" s="1"/>
      <c r="I1063" s="1"/>
    </row>
    <row r="1064" spans="1:9" x14ac:dyDescent="0.3">
      <c r="A1064" s="1"/>
      <c r="B1064" s="263" t="s">
        <v>218</v>
      </c>
      <c r="C1064" s="51">
        <v>158</v>
      </c>
      <c r="D1064" s="82">
        <v>19.75</v>
      </c>
      <c r="E1064" s="22">
        <v>31.225296442687746</v>
      </c>
      <c r="F1064" s="3"/>
      <c r="G1064" s="1"/>
      <c r="H1064" s="1"/>
      <c r="I1064" s="1"/>
    </row>
    <row r="1065" spans="1:9" ht="28.8" x14ac:dyDescent="0.3">
      <c r="A1065" s="1" t="s">
        <v>25</v>
      </c>
      <c r="B1065" s="264" t="s">
        <v>219</v>
      </c>
      <c r="C1065" s="51">
        <v>294</v>
      </c>
      <c r="D1065" s="82">
        <v>36.75</v>
      </c>
      <c r="E1065" s="22">
        <v>100</v>
      </c>
      <c r="F1065" s="3"/>
      <c r="G1065" s="1"/>
      <c r="H1065" s="1"/>
      <c r="I1065" s="1"/>
    </row>
    <row r="1066" spans="1:9" ht="15" thickBot="1" x14ac:dyDescent="0.35">
      <c r="A1066" s="149" t="s">
        <v>11</v>
      </c>
      <c r="B1066" s="167"/>
      <c r="C1066" s="168">
        <v>800</v>
      </c>
      <c r="D1066" s="348">
        <v>100</v>
      </c>
      <c r="E1066" s="266"/>
      <c r="F1066" s="3"/>
      <c r="G1066" s="1"/>
      <c r="H1066" s="1"/>
      <c r="I1066" s="1"/>
    </row>
    <row r="1067" spans="1:9" ht="15.6" thickTop="1" thickBot="1" x14ac:dyDescent="0.35">
      <c r="A1067" s="362" t="s">
        <v>221</v>
      </c>
      <c r="B1067" s="489"/>
      <c r="C1067" s="489"/>
      <c r="D1067" s="363"/>
      <c r="E1067" s="265">
        <f>(E1061+E1062*B1062+E1063*B1063+E1064*4.88)/100</f>
        <v>2.9012648221343875</v>
      </c>
      <c r="F1067" s="125"/>
      <c r="G1067" s="1"/>
      <c r="H1067" s="1"/>
      <c r="I1067" s="1"/>
    </row>
    <row r="1068" spans="1:9" ht="15" thickTop="1" x14ac:dyDescent="0.3">
      <c r="A1068" s="1"/>
      <c r="F1068" s="3"/>
      <c r="G1068" s="1"/>
      <c r="H1068" s="1"/>
      <c r="I1068" s="1"/>
    </row>
    <row r="1069" spans="1:9" x14ac:dyDescent="0.3">
      <c r="A1069" s="1"/>
      <c r="F1069" s="3"/>
      <c r="G1069" s="1"/>
      <c r="H1069" s="1"/>
      <c r="I1069" s="1"/>
    </row>
    <row r="1070" spans="1:9" x14ac:dyDescent="0.3">
      <c r="A1070" s="1" t="s">
        <v>328</v>
      </c>
      <c r="F1070" s="3"/>
      <c r="G1070" s="1"/>
      <c r="H1070" s="1"/>
      <c r="I1070" s="1"/>
    </row>
    <row r="1071" spans="1:9" x14ac:dyDescent="0.3">
      <c r="A1071" s="10" t="s">
        <v>220</v>
      </c>
      <c r="F1071" s="3"/>
      <c r="G1071" s="1"/>
      <c r="H1071" s="1"/>
      <c r="I1071" s="1"/>
    </row>
    <row r="1072" spans="1:9" x14ac:dyDescent="0.3">
      <c r="A1072" s="1"/>
      <c r="B1072" s="427" t="s">
        <v>2</v>
      </c>
      <c r="C1072" s="415" t="s">
        <v>174</v>
      </c>
      <c r="D1072" s="415"/>
      <c r="F1072" s="3"/>
      <c r="G1072" s="1"/>
      <c r="H1072" s="1"/>
      <c r="I1072" s="1"/>
    </row>
    <row r="1073" spans="1:9" x14ac:dyDescent="0.3">
      <c r="A1073" s="1"/>
      <c r="B1073" s="428"/>
      <c r="C1073" s="333" t="s">
        <v>222</v>
      </c>
      <c r="D1073" s="333" t="s">
        <v>223</v>
      </c>
      <c r="F1073" s="3"/>
      <c r="G1073" s="1"/>
      <c r="H1073" s="1"/>
      <c r="I1073" s="1"/>
    </row>
    <row r="1074" spans="1:9" x14ac:dyDescent="0.3">
      <c r="A1074" s="1"/>
      <c r="B1074" s="51">
        <v>1</v>
      </c>
      <c r="C1074" s="22">
        <v>22.01834862385321</v>
      </c>
      <c r="D1074" s="22">
        <v>20.905923344947734</v>
      </c>
      <c r="F1074" s="3"/>
      <c r="G1074" s="1"/>
      <c r="H1074" s="1"/>
      <c r="I1074" s="1"/>
    </row>
    <row r="1075" spans="1:9" x14ac:dyDescent="0.3">
      <c r="A1075" s="1"/>
      <c r="B1075" s="51">
        <v>2</v>
      </c>
      <c r="C1075" s="22">
        <v>27.064220183486238</v>
      </c>
      <c r="D1075" s="22">
        <v>24.738675958188153</v>
      </c>
      <c r="F1075" s="3"/>
      <c r="G1075" s="1"/>
      <c r="H1075" s="1"/>
      <c r="I1075" s="1"/>
    </row>
    <row r="1076" spans="1:9" x14ac:dyDescent="0.3">
      <c r="A1076" s="101"/>
      <c r="B1076" s="51">
        <v>3</v>
      </c>
      <c r="C1076" s="93">
        <v>25.688073394495412</v>
      </c>
      <c r="D1076" s="93">
        <v>18.466898954703833</v>
      </c>
      <c r="F1076" s="3"/>
      <c r="G1076" s="1"/>
      <c r="H1076" s="1"/>
      <c r="I1076" s="1"/>
    </row>
    <row r="1077" spans="1:9" ht="15" thickBot="1" x14ac:dyDescent="0.35">
      <c r="A1077" s="117"/>
      <c r="B1077" s="267" t="s">
        <v>218</v>
      </c>
      <c r="C1077" s="124">
        <v>25.229357798165136</v>
      </c>
      <c r="D1077" s="124">
        <v>35.88850174216028</v>
      </c>
      <c r="F1077" s="3"/>
      <c r="G1077" s="1"/>
      <c r="H1077" s="1"/>
      <c r="I1077" s="1"/>
    </row>
    <row r="1078" spans="1:9" ht="15.6" thickTop="1" thickBot="1" x14ac:dyDescent="0.35">
      <c r="A1078" s="490" t="s">
        <v>221</v>
      </c>
      <c r="B1078" s="484"/>
      <c r="C1078" s="225">
        <f>(C1074+C1075*2+C1076*3+C1077*4.88)/100</f>
        <v>2.7633027522935776</v>
      </c>
      <c r="D1078" s="225">
        <f>(D1074+D1075*2+D1076*3+D1077*4.88)/100</f>
        <v>3.0091986062717768</v>
      </c>
      <c r="E1078" s="145"/>
      <c r="F1078" s="3"/>
      <c r="G1078" s="1"/>
      <c r="H1078" s="1"/>
      <c r="I1078" s="1"/>
    </row>
    <row r="1079" spans="1:9" ht="30" customHeight="1" thickTop="1" x14ac:dyDescent="0.3">
      <c r="A1079" s="425" t="s">
        <v>228</v>
      </c>
      <c r="B1079" s="425"/>
      <c r="C1079" s="425"/>
      <c r="D1079" s="425"/>
      <c r="E1079" s="425"/>
      <c r="F1079" s="3"/>
      <c r="G1079" s="1"/>
      <c r="H1079" s="1"/>
      <c r="I1079" s="1"/>
    </row>
    <row r="1080" spans="1:9" x14ac:dyDescent="0.3">
      <c r="A1080" s="1"/>
      <c r="C1080" s="268"/>
      <c r="F1080" s="3"/>
      <c r="G1080" s="1"/>
      <c r="H1080" s="1"/>
      <c r="I1080" s="1"/>
    </row>
    <row r="1081" spans="1:9" x14ac:dyDescent="0.3">
      <c r="A1081" s="1"/>
      <c r="C1081" s="268"/>
      <c r="F1081" s="3"/>
      <c r="G1081" s="1"/>
      <c r="H1081" s="1"/>
      <c r="I1081" s="1"/>
    </row>
    <row r="1082" spans="1:9" x14ac:dyDescent="0.3">
      <c r="A1082" s="1" t="s">
        <v>329</v>
      </c>
      <c r="F1082" s="3"/>
      <c r="G1082" s="1"/>
      <c r="H1082" s="1"/>
      <c r="I1082" s="1"/>
    </row>
    <row r="1083" spans="1:9" x14ac:dyDescent="0.3">
      <c r="A1083" s="10" t="s">
        <v>220</v>
      </c>
      <c r="F1083" s="3"/>
      <c r="G1083" s="1"/>
      <c r="H1083" s="1"/>
      <c r="I1083" s="1"/>
    </row>
    <row r="1084" spans="1:9" x14ac:dyDescent="0.3">
      <c r="A1084" s="1"/>
      <c r="B1084" s="427" t="s">
        <v>2</v>
      </c>
      <c r="C1084" s="415" t="s">
        <v>151</v>
      </c>
      <c r="D1084" s="415"/>
      <c r="E1084" s="415"/>
      <c r="F1084" s="3"/>
      <c r="G1084" s="1"/>
      <c r="H1084" s="1"/>
      <c r="I1084" s="1"/>
    </row>
    <row r="1085" spans="1:9" x14ac:dyDescent="0.3">
      <c r="A1085" s="1"/>
      <c r="B1085" s="428"/>
      <c r="C1085" s="53" t="s">
        <v>17</v>
      </c>
      <c r="D1085" s="53" t="s">
        <v>14</v>
      </c>
      <c r="E1085" s="53" t="s">
        <v>15</v>
      </c>
      <c r="F1085" s="3"/>
      <c r="G1085" s="1"/>
      <c r="H1085" s="1"/>
      <c r="I1085" s="1"/>
    </row>
    <row r="1086" spans="1:9" x14ac:dyDescent="0.3">
      <c r="A1086" s="1"/>
      <c r="B1086" s="51">
        <v>1</v>
      </c>
      <c r="C1086" s="22">
        <v>21.05263157894737</v>
      </c>
      <c r="D1086" s="22">
        <v>22.702702702702702</v>
      </c>
      <c r="E1086" s="22">
        <v>20.289855072463769</v>
      </c>
      <c r="F1086" s="3"/>
      <c r="G1086" s="1"/>
      <c r="H1086" s="1"/>
      <c r="I1086" s="1"/>
    </row>
    <row r="1087" spans="1:9" x14ac:dyDescent="0.3">
      <c r="A1087" s="1"/>
      <c r="B1087" s="51">
        <v>2</v>
      </c>
      <c r="C1087" s="22">
        <v>22.807017543859651</v>
      </c>
      <c r="D1087" s="22">
        <v>26.486486486486488</v>
      </c>
      <c r="E1087" s="22">
        <v>27.053140096618357</v>
      </c>
      <c r="F1087" s="3"/>
      <c r="G1087" s="1"/>
      <c r="H1087" s="1"/>
      <c r="I1087" s="1"/>
    </row>
    <row r="1088" spans="1:9" x14ac:dyDescent="0.3">
      <c r="A1088" s="1"/>
      <c r="B1088" s="51">
        <v>3</v>
      </c>
      <c r="C1088" s="22">
        <v>20.17543859649123</v>
      </c>
      <c r="D1088" s="22">
        <v>23.243243243243242</v>
      </c>
      <c r="E1088" s="22">
        <v>20.772946859903382</v>
      </c>
      <c r="F1088" s="3"/>
      <c r="G1088" s="1"/>
      <c r="H1088" s="1"/>
      <c r="I1088" s="1"/>
    </row>
    <row r="1089" spans="1:9" ht="15" thickBot="1" x14ac:dyDescent="0.35">
      <c r="A1089" s="241"/>
      <c r="B1089" s="267" t="s">
        <v>218</v>
      </c>
      <c r="C1089" s="22">
        <v>35.964912280701753</v>
      </c>
      <c r="D1089" s="22">
        <v>27.567567567567568</v>
      </c>
      <c r="E1089" s="22">
        <v>31.884057971014492</v>
      </c>
      <c r="F1089" s="3"/>
      <c r="G1089" s="1"/>
      <c r="H1089" s="1"/>
      <c r="I1089" s="1"/>
    </row>
    <row r="1090" spans="1:9" ht="15.6" thickTop="1" thickBot="1" x14ac:dyDescent="0.35">
      <c r="A1090" s="364" t="s">
        <v>221</v>
      </c>
      <c r="B1090" s="366"/>
      <c r="C1090" s="225">
        <f>(C1086+C1087*2+C1088*3+C1089*4.88)/100</f>
        <v>3.0270175438596492</v>
      </c>
      <c r="D1090" s="225">
        <f>(D1086+D1087*2+D1088*3+D1089*4.88)/100</f>
        <v>2.7993513513513517</v>
      </c>
      <c r="E1090" s="225">
        <f>(E1086+E1087*2+E1088*3+E1089*4.88)/100</f>
        <v>2.923091787439613</v>
      </c>
      <c r="F1090" s="3"/>
      <c r="G1090" s="1"/>
      <c r="H1090" s="1"/>
      <c r="I1090" s="1"/>
    </row>
    <row r="1091" spans="1:9" ht="15" thickTop="1" x14ac:dyDescent="0.3">
      <c r="A1091" s="1"/>
      <c r="F1091" s="3"/>
      <c r="G1091" s="1"/>
      <c r="H1091" s="1"/>
      <c r="I1091" s="1"/>
    </row>
    <row r="1092" spans="1:9" x14ac:dyDescent="0.3">
      <c r="A1092" s="1"/>
      <c r="F1092" s="3"/>
      <c r="G1092" s="1"/>
      <c r="H1092" s="1"/>
      <c r="I1092" s="1"/>
    </row>
    <row r="1093" spans="1:9" x14ac:dyDescent="0.3">
      <c r="A1093" s="1" t="s">
        <v>330</v>
      </c>
      <c r="F1093" s="3"/>
      <c r="G1093" s="1"/>
      <c r="H1093" s="1"/>
      <c r="I1093" s="1"/>
    </row>
    <row r="1094" spans="1:9" x14ac:dyDescent="0.3">
      <c r="A1094" s="10" t="s">
        <v>100</v>
      </c>
      <c r="B1094" s="1"/>
      <c r="C1094" s="1"/>
      <c r="D1094" s="1"/>
      <c r="E1094" s="3"/>
      <c r="F1094" s="1"/>
      <c r="G1094" s="1"/>
      <c r="H1094" s="1"/>
      <c r="I1094" s="1"/>
    </row>
    <row r="1095" spans="1:9" ht="28.8" x14ac:dyDescent="0.3">
      <c r="A1095" s="1"/>
      <c r="B1095" s="5"/>
      <c r="C1095" s="20" t="s">
        <v>176</v>
      </c>
      <c r="D1095" s="31"/>
      <c r="E1095" s="3"/>
      <c r="F1095" s="1"/>
      <c r="G1095" s="1"/>
      <c r="H1095" s="1"/>
      <c r="I1095" s="1"/>
    </row>
    <row r="1096" spans="1:9" x14ac:dyDescent="0.3">
      <c r="A1096" s="1"/>
      <c r="B1096" s="5" t="s">
        <v>101</v>
      </c>
      <c r="C1096" s="22">
        <v>51.457541191381495</v>
      </c>
      <c r="D1096" s="39"/>
      <c r="E1096" s="3"/>
      <c r="F1096" s="1"/>
      <c r="G1096" s="1"/>
      <c r="H1096" s="1"/>
      <c r="I1096" s="1"/>
    </row>
    <row r="1097" spans="1:9" x14ac:dyDescent="0.3">
      <c r="A1097" s="1"/>
      <c r="B1097" s="5" t="s">
        <v>102</v>
      </c>
      <c r="C1097" s="22">
        <v>27.249683143219265</v>
      </c>
      <c r="D1097" s="39"/>
      <c r="E1097" s="3"/>
      <c r="F1097" s="1"/>
      <c r="G1097" s="1"/>
      <c r="H1097" s="1"/>
      <c r="I1097" s="1"/>
    </row>
    <row r="1098" spans="1:9" ht="15" thickBot="1" x14ac:dyDescent="0.35">
      <c r="A1098" s="117"/>
      <c r="B1098" s="118" t="s">
        <v>103</v>
      </c>
      <c r="C1098" s="124">
        <v>3.5487959442332064</v>
      </c>
      <c r="D1098" s="237"/>
      <c r="E1098" s="3"/>
      <c r="F1098" s="1"/>
      <c r="G1098" s="1"/>
      <c r="H1098" s="1"/>
      <c r="I1098" s="1"/>
    </row>
    <row r="1099" spans="1:9" ht="15" thickTop="1" x14ac:dyDescent="0.3">
      <c r="A1099" s="1"/>
      <c r="B1099" s="13" t="s">
        <v>45</v>
      </c>
      <c r="C1099" s="75">
        <v>2.661596958174905</v>
      </c>
      <c r="D1099" s="39"/>
      <c r="E1099" s="3"/>
      <c r="F1099" s="1"/>
      <c r="G1099" s="1"/>
      <c r="H1099" s="1"/>
      <c r="I1099" s="1"/>
    </row>
    <row r="1100" spans="1:9" ht="27" customHeight="1" x14ac:dyDescent="0.3">
      <c r="A1100" s="1"/>
      <c r="B1100" s="24" t="s">
        <v>46</v>
      </c>
      <c r="C1100" s="22">
        <v>0.63371356147021551</v>
      </c>
      <c r="D1100" s="39"/>
      <c r="E1100" s="3"/>
      <c r="F1100" s="1"/>
      <c r="G1100" s="1"/>
      <c r="H1100" s="1"/>
      <c r="I1100" s="1"/>
    </row>
    <row r="1101" spans="1:9" ht="29.4" thickBot="1" x14ac:dyDescent="0.35">
      <c r="A1101" s="117"/>
      <c r="B1101" s="150" t="s">
        <v>99</v>
      </c>
      <c r="C1101" s="124">
        <v>29.911280101394169</v>
      </c>
      <c r="D1101" s="237"/>
      <c r="E1101" s="3"/>
      <c r="F1101" s="1"/>
      <c r="G1101" s="1"/>
      <c r="H1101" s="1"/>
      <c r="I1101" s="1"/>
    </row>
    <row r="1102" spans="1:9" ht="30" customHeight="1" thickTop="1" x14ac:dyDescent="0.3">
      <c r="A1102" s="486" t="s">
        <v>226</v>
      </c>
      <c r="B1102" s="486"/>
      <c r="C1102" s="486"/>
      <c r="D1102" s="486"/>
      <c r="E1102" s="244"/>
      <c r="G1102" s="1"/>
      <c r="H1102" s="1"/>
      <c r="I1102" s="1"/>
    </row>
    <row r="1103" spans="1:9" ht="30" customHeight="1" x14ac:dyDescent="0.3">
      <c r="A1103" s="486" t="s">
        <v>225</v>
      </c>
      <c r="B1103" s="486"/>
      <c r="C1103" s="486"/>
      <c r="D1103" s="486"/>
      <c r="E1103" s="244"/>
      <c r="G1103" s="1"/>
      <c r="H1103" s="1"/>
      <c r="I1103" s="1"/>
    </row>
    <row r="1104" spans="1:9" ht="12.75" customHeight="1" x14ac:dyDescent="0.3">
      <c r="A1104" s="89"/>
      <c r="B1104" s="89"/>
      <c r="C1104" s="89"/>
      <c r="D1104" s="89"/>
      <c r="E1104" s="244"/>
      <c r="G1104" s="1"/>
      <c r="H1104" s="1"/>
      <c r="I1104" s="1"/>
    </row>
    <row r="1105" spans="1:9" ht="12.75" customHeight="1" x14ac:dyDescent="0.3">
      <c r="A1105" s="89"/>
      <c r="B1105" s="89"/>
      <c r="C1105" s="89"/>
      <c r="D1105" s="89"/>
      <c r="E1105" s="244"/>
      <c r="G1105" s="1"/>
      <c r="H1105" s="1"/>
      <c r="I1105" s="1"/>
    </row>
    <row r="1106" spans="1:9" x14ac:dyDescent="0.3">
      <c r="A1106" s="1" t="s">
        <v>331</v>
      </c>
      <c r="B1106" s="1"/>
      <c r="C1106" s="2"/>
      <c r="D1106" s="1"/>
      <c r="E1106" s="1"/>
      <c r="F1106" s="3"/>
      <c r="G1106" s="1"/>
      <c r="H1106" s="1"/>
      <c r="I1106" s="1"/>
    </row>
    <row r="1107" spans="1:9" x14ac:dyDescent="0.3">
      <c r="A1107" s="10" t="s">
        <v>100</v>
      </c>
      <c r="B1107" s="1"/>
      <c r="C1107" s="2"/>
      <c r="D1107" s="1"/>
      <c r="E1107" s="1"/>
      <c r="F1107" s="3"/>
      <c r="G1107" s="1"/>
      <c r="H1107" s="1"/>
      <c r="I1107" s="1"/>
    </row>
    <row r="1108" spans="1:9" x14ac:dyDescent="0.3">
      <c r="A1108" s="240" t="s">
        <v>2</v>
      </c>
      <c r="B1108" s="355" t="s">
        <v>2</v>
      </c>
      <c r="C1108" s="352" t="s">
        <v>174</v>
      </c>
      <c r="D1108" s="352"/>
      <c r="E1108" s="3"/>
      <c r="F1108" s="1"/>
      <c r="G1108" s="1"/>
      <c r="H1108" s="1"/>
    </row>
    <row r="1109" spans="1:9" x14ac:dyDescent="0.3">
      <c r="A1109" s="240"/>
      <c r="B1109" s="356"/>
      <c r="C1109" s="22" t="s">
        <v>199</v>
      </c>
      <c r="D1109" s="22" t="s">
        <v>200</v>
      </c>
      <c r="E1109" s="3"/>
      <c r="F1109" s="1"/>
      <c r="G1109" s="1"/>
      <c r="H1109" s="1"/>
    </row>
    <row r="1110" spans="1:9" x14ac:dyDescent="0.3">
      <c r="A1110" s="240"/>
      <c r="B1110" s="245" t="s">
        <v>101</v>
      </c>
      <c r="C1110" s="148">
        <v>43.2</v>
      </c>
      <c r="D1110" s="148">
        <v>57.81990521327014</v>
      </c>
      <c r="E1110" s="3"/>
      <c r="F1110" s="1"/>
      <c r="G1110" s="1"/>
      <c r="H1110" s="1"/>
    </row>
    <row r="1111" spans="1:9" x14ac:dyDescent="0.3">
      <c r="A1111" s="240"/>
      <c r="B1111" s="247" t="s">
        <v>102</v>
      </c>
      <c r="C1111" s="59">
        <v>28.533333333333335</v>
      </c>
      <c r="D1111" s="59">
        <v>25.355450236966824</v>
      </c>
      <c r="E1111" s="3"/>
      <c r="F1111" s="1"/>
      <c r="G1111" s="1"/>
      <c r="H1111" s="1"/>
    </row>
    <row r="1112" spans="1:9" ht="15" thickBot="1" x14ac:dyDescent="0.35">
      <c r="A1112" s="241"/>
      <c r="B1112" s="248" t="s">
        <v>103</v>
      </c>
      <c r="C1112" s="202">
        <v>4</v>
      </c>
      <c r="D1112" s="202">
        <v>3.080568720379147</v>
      </c>
      <c r="E1112" s="121"/>
      <c r="F1112" s="1"/>
      <c r="G1112" s="1"/>
      <c r="H1112" s="1"/>
    </row>
    <row r="1113" spans="1:9" ht="15" thickTop="1" x14ac:dyDescent="0.3">
      <c r="A1113" s="240"/>
      <c r="B1113" s="246" t="s">
        <v>45</v>
      </c>
      <c r="C1113" s="75">
        <v>2.6666666666666665</v>
      </c>
      <c r="D1113" s="75">
        <v>2.6066350710900474</v>
      </c>
      <c r="E1113" s="3"/>
      <c r="F1113" s="1"/>
      <c r="G1113" s="1"/>
      <c r="H1113" s="1"/>
    </row>
    <row r="1114" spans="1:9" ht="28.8" x14ac:dyDescent="0.3">
      <c r="A1114" s="240"/>
      <c r="B1114" s="24" t="s">
        <v>46</v>
      </c>
      <c r="C1114" s="22">
        <v>0.53333333333333333</v>
      </c>
      <c r="D1114" s="22">
        <v>0.7109004739336493</v>
      </c>
      <c r="E1114" s="3"/>
      <c r="F1114" s="1"/>
      <c r="G1114" s="1"/>
      <c r="H1114" s="1"/>
    </row>
    <row r="1115" spans="1:9" ht="29.4" thickBot="1" x14ac:dyDescent="0.35">
      <c r="A1115" s="241"/>
      <c r="B1115" s="24" t="s">
        <v>99</v>
      </c>
      <c r="C1115" s="124">
        <v>37.333333333333336</v>
      </c>
      <c r="D1115" s="124">
        <v>24.881516587677726</v>
      </c>
      <c r="E1115" s="121"/>
      <c r="F1115" s="1"/>
      <c r="G1115" s="1"/>
      <c r="H1115" s="1"/>
    </row>
    <row r="1116" spans="1:9" ht="31.5" customHeight="1" thickTop="1" x14ac:dyDescent="0.3">
      <c r="A1116" s="486" t="s">
        <v>226</v>
      </c>
      <c r="B1116" s="486"/>
      <c r="C1116" s="486"/>
      <c r="D1116" s="486"/>
      <c r="E1116" s="3"/>
      <c r="F1116" s="1"/>
      <c r="G1116" s="1"/>
      <c r="H1116" s="1"/>
    </row>
    <row r="1117" spans="1:9" ht="15" customHeight="1" x14ac:dyDescent="0.3">
      <c r="A1117" s="89"/>
      <c r="B1117" s="89"/>
      <c r="C1117" s="89"/>
      <c r="D1117" s="89"/>
      <c r="E1117" s="3"/>
      <c r="F1117" s="1"/>
      <c r="G1117" s="1"/>
      <c r="H1117" s="1"/>
    </row>
    <row r="1118" spans="1:9" ht="15" customHeight="1" x14ac:dyDescent="0.3">
      <c r="A1118" s="89"/>
      <c r="B1118" s="89"/>
      <c r="C1118" s="89"/>
      <c r="D1118" s="89"/>
      <c r="E1118" s="3"/>
      <c r="F1118" s="1"/>
      <c r="G1118" s="1"/>
      <c r="H1118" s="1"/>
    </row>
    <row r="1119" spans="1:9" x14ac:dyDescent="0.3">
      <c r="A1119" s="1" t="s">
        <v>332</v>
      </c>
      <c r="E1119" s="1"/>
      <c r="F1119" s="3"/>
      <c r="G1119" s="1"/>
      <c r="H1119" s="1"/>
      <c r="I1119" s="1"/>
    </row>
    <row r="1120" spans="1:9" x14ac:dyDescent="0.3">
      <c r="A1120" s="10" t="s">
        <v>100</v>
      </c>
      <c r="B1120" s="1"/>
      <c r="C1120" s="1"/>
      <c r="D1120" s="1"/>
      <c r="E1120" s="3"/>
      <c r="F1120" s="1"/>
      <c r="G1120" s="1"/>
      <c r="H1120" s="1"/>
    </row>
    <row r="1121" spans="1:9" x14ac:dyDescent="0.3">
      <c r="A1121" s="1" t="s">
        <v>2</v>
      </c>
      <c r="B1121" s="352" t="s">
        <v>2</v>
      </c>
      <c r="C1121" s="352" t="s">
        <v>151</v>
      </c>
      <c r="D1121" s="352"/>
      <c r="E1121" s="352"/>
      <c r="F1121" s="1"/>
      <c r="G1121" s="1"/>
      <c r="H1121" s="1"/>
    </row>
    <row r="1122" spans="1:9" x14ac:dyDescent="0.3">
      <c r="A1122" s="1"/>
      <c r="B1122" s="352"/>
      <c r="C1122" s="32" t="s">
        <v>156</v>
      </c>
      <c r="D1122" s="32" t="s">
        <v>157</v>
      </c>
      <c r="E1122" s="32" t="s">
        <v>158</v>
      </c>
      <c r="F1122" s="1"/>
      <c r="G1122" s="1"/>
      <c r="H1122" s="1"/>
    </row>
    <row r="1123" spans="1:9" x14ac:dyDescent="0.3">
      <c r="A1123" s="1"/>
      <c r="B1123" s="5" t="s">
        <v>101</v>
      </c>
      <c r="C1123" s="251">
        <v>43.312101910828027</v>
      </c>
      <c r="D1123" s="252">
        <v>48.844884488448848</v>
      </c>
      <c r="E1123" s="252">
        <v>55.882352941176471</v>
      </c>
      <c r="F1123" s="1"/>
      <c r="G1123" s="1"/>
      <c r="H1123" s="1"/>
    </row>
    <row r="1124" spans="1:9" x14ac:dyDescent="0.3">
      <c r="A1124" s="1"/>
      <c r="B1124" s="5" t="s">
        <v>102</v>
      </c>
      <c r="C1124" s="249">
        <v>49.681528662420384</v>
      </c>
      <c r="D1124" s="148">
        <v>28.712871287128714</v>
      </c>
      <c r="E1124" s="148">
        <v>14.705882352941176</v>
      </c>
      <c r="F1124" s="1"/>
      <c r="G1124" s="1"/>
      <c r="H1124" s="1"/>
    </row>
    <row r="1125" spans="1:9" ht="15" thickBot="1" x14ac:dyDescent="0.35">
      <c r="A1125" s="117"/>
      <c r="B1125" s="253" t="s">
        <v>103</v>
      </c>
      <c r="C1125" s="250">
        <v>7.0063694267515926</v>
      </c>
      <c r="D1125" s="202">
        <v>3.3003300330033003</v>
      </c>
      <c r="E1125" s="202">
        <v>2.0588235294117645</v>
      </c>
      <c r="F1125" s="117"/>
      <c r="G1125" s="1"/>
      <c r="H1125" s="1"/>
    </row>
    <row r="1126" spans="1:9" ht="15" thickTop="1" x14ac:dyDescent="0.3">
      <c r="A1126" s="1"/>
      <c r="B1126" s="13" t="s">
        <v>45</v>
      </c>
      <c r="C1126" s="115">
        <v>1.2738853503184713</v>
      </c>
      <c r="D1126" s="75">
        <v>1.3201320132013201</v>
      </c>
      <c r="E1126" s="75">
        <v>4.4117647058823533</v>
      </c>
      <c r="F1126" s="1"/>
      <c r="G1126" s="1"/>
      <c r="H1126" s="1"/>
    </row>
    <row r="1127" spans="1:9" ht="29.4" thickBot="1" x14ac:dyDescent="0.35">
      <c r="A1127" s="104"/>
      <c r="B1127" s="150" t="s">
        <v>46</v>
      </c>
      <c r="C1127" s="94">
        <v>1.2738853503184713</v>
      </c>
      <c r="D1127" s="22">
        <v>0</v>
      </c>
      <c r="E1127" s="22">
        <v>0.88235294117647056</v>
      </c>
      <c r="F1127" s="1"/>
      <c r="G1127" s="1"/>
      <c r="H1127" s="1"/>
    </row>
    <row r="1128" spans="1:9" ht="30" customHeight="1" thickTop="1" thickBot="1" x14ac:dyDescent="0.35">
      <c r="A1128" s="117"/>
      <c r="B1128" s="150" t="s">
        <v>99</v>
      </c>
      <c r="C1128" s="182">
        <v>21.656050955414013</v>
      </c>
      <c r="D1128" s="124">
        <v>34.653465346534652</v>
      </c>
      <c r="E1128" s="124">
        <v>31.764705882352942</v>
      </c>
      <c r="F1128" s="117"/>
      <c r="G1128" s="1"/>
      <c r="H1128" s="1"/>
    </row>
    <row r="1129" spans="1:9" ht="30" customHeight="1" thickTop="1" x14ac:dyDescent="0.3">
      <c r="A1129" s="486" t="s">
        <v>226</v>
      </c>
      <c r="B1129" s="486"/>
      <c r="C1129" s="486"/>
      <c r="D1129" s="486"/>
      <c r="E1129" s="1"/>
      <c r="F1129" s="3"/>
      <c r="G1129" s="1"/>
      <c r="H1129" s="1"/>
      <c r="I1129" s="1"/>
    </row>
    <row r="1130" spans="1:9" x14ac:dyDescent="0.3">
      <c r="A1130" s="1"/>
      <c r="B1130" s="1"/>
      <c r="C1130" s="2"/>
      <c r="D1130" s="1"/>
      <c r="E1130" s="1"/>
      <c r="F1130" s="3"/>
      <c r="G1130" s="1"/>
      <c r="H1130" s="1"/>
      <c r="I1130" s="1"/>
    </row>
    <row r="1131" spans="1:9" x14ac:dyDescent="0.3">
      <c r="A1131" s="1"/>
      <c r="B1131" s="1"/>
      <c r="C1131" s="2"/>
      <c r="D1131" s="1"/>
      <c r="E1131" s="1"/>
      <c r="F1131" s="3"/>
      <c r="G1131" s="1"/>
      <c r="H1131" s="1"/>
      <c r="I1131" s="1"/>
    </row>
    <row r="1132" spans="1:9" x14ac:dyDescent="0.3">
      <c r="A1132" s="1" t="s">
        <v>333</v>
      </c>
      <c r="B1132" s="1"/>
      <c r="C1132" s="2"/>
      <c r="D1132" s="1"/>
      <c r="E1132" s="1"/>
      <c r="F1132" s="3"/>
      <c r="G1132" s="1"/>
      <c r="H1132" s="1"/>
      <c r="I1132" s="1"/>
    </row>
    <row r="1133" spans="1:9" x14ac:dyDescent="0.3">
      <c r="A1133" s="10" t="s">
        <v>104</v>
      </c>
      <c r="B1133" s="1"/>
      <c r="C1133" s="2"/>
      <c r="D1133" s="1"/>
      <c r="E1133" s="1"/>
      <c r="F1133" s="3"/>
      <c r="G1133" s="1"/>
      <c r="H1133" s="1"/>
      <c r="I1133" s="1"/>
    </row>
    <row r="1134" spans="1:9" x14ac:dyDescent="0.3">
      <c r="A1134" s="1" t="s">
        <v>2</v>
      </c>
      <c r="B1134" s="5" t="s">
        <v>2</v>
      </c>
      <c r="C1134" s="37" t="s">
        <v>3</v>
      </c>
      <c r="D1134" s="38" t="s">
        <v>4</v>
      </c>
      <c r="E1134" s="43" t="s">
        <v>5</v>
      </c>
      <c r="F1134" s="3"/>
      <c r="G1134" s="1"/>
      <c r="H1134" s="1"/>
      <c r="I1134" s="1"/>
    </row>
    <row r="1135" spans="1:9" x14ac:dyDescent="0.3">
      <c r="A1135" s="1"/>
      <c r="B1135" s="5" t="s">
        <v>105</v>
      </c>
      <c r="C1135" s="15">
        <v>25</v>
      </c>
      <c r="D1135" s="82">
        <v>3.125</v>
      </c>
      <c r="E1135" s="22">
        <v>3.1928480204342273</v>
      </c>
      <c r="F1135" s="3"/>
      <c r="G1135" s="1"/>
      <c r="H1135" s="1"/>
      <c r="I1135" s="1"/>
    </row>
    <row r="1136" spans="1:9" x14ac:dyDescent="0.3">
      <c r="A1136" s="1"/>
      <c r="B1136" s="5" t="s">
        <v>106</v>
      </c>
      <c r="C1136" s="15">
        <v>58</v>
      </c>
      <c r="D1136" s="82">
        <v>7.25</v>
      </c>
      <c r="E1136" s="22">
        <v>7.4074074074074074</v>
      </c>
      <c r="F1136" s="3"/>
      <c r="G1136" s="1"/>
      <c r="H1136" s="1"/>
      <c r="I1136" s="1"/>
    </row>
    <row r="1137" spans="1:9" x14ac:dyDescent="0.3">
      <c r="A1137" s="1"/>
      <c r="B1137" s="5" t="s">
        <v>107</v>
      </c>
      <c r="C1137" s="15">
        <v>77</v>
      </c>
      <c r="D1137" s="82">
        <v>9.625</v>
      </c>
      <c r="E1137" s="22">
        <v>9.8339719029374209</v>
      </c>
      <c r="F1137" s="3"/>
      <c r="G1137" s="1"/>
      <c r="H1137" s="1"/>
      <c r="I1137" s="1"/>
    </row>
    <row r="1138" spans="1:9" x14ac:dyDescent="0.3">
      <c r="A1138" s="1"/>
      <c r="B1138" s="5" t="s">
        <v>108</v>
      </c>
      <c r="C1138" s="15">
        <v>69</v>
      </c>
      <c r="D1138" s="82">
        <v>8.625</v>
      </c>
      <c r="E1138" s="22">
        <v>8.8122605363984672</v>
      </c>
      <c r="F1138" s="3"/>
      <c r="G1138" s="1"/>
      <c r="H1138" s="1"/>
      <c r="I1138" s="1"/>
    </row>
    <row r="1139" spans="1:9" ht="28.8" x14ac:dyDescent="0.3">
      <c r="A1139" s="1"/>
      <c r="B1139" s="24" t="s">
        <v>109</v>
      </c>
      <c r="C1139" s="15">
        <v>222</v>
      </c>
      <c r="D1139" s="82">
        <v>27.75</v>
      </c>
      <c r="E1139" s="22">
        <v>28.35249042145594</v>
      </c>
      <c r="F1139" s="3"/>
      <c r="G1139" s="1"/>
      <c r="H1139" s="1"/>
      <c r="I1139" s="1"/>
    </row>
    <row r="1140" spans="1:9" x14ac:dyDescent="0.3">
      <c r="A1140" s="1"/>
      <c r="B1140" s="5" t="s">
        <v>110</v>
      </c>
      <c r="C1140" s="15">
        <v>332</v>
      </c>
      <c r="D1140" s="82">
        <v>41.5</v>
      </c>
      <c r="E1140" s="22">
        <v>42.401021711366539</v>
      </c>
      <c r="F1140" s="3"/>
      <c r="G1140" s="1"/>
      <c r="H1140" s="1"/>
      <c r="I1140" s="1"/>
    </row>
    <row r="1141" spans="1:9" x14ac:dyDescent="0.3">
      <c r="A1141" s="5" t="s">
        <v>25</v>
      </c>
      <c r="B1141" s="5" t="s">
        <v>26</v>
      </c>
      <c r="C1141" s="15">
        <v>17</v>
      </c>
      <c r="D1141" s="82">
        <v>2.125</v>
      </c>
      <c r="E1141" s="262">
        <v>100</v>
      </c>
      <c r="F1141" s="3"/>
      <c r="G1141" s="1"/>
      <c r="H1141" s="1"/>
      <c r="I1141" s="1"/>
    </row>
    <row r="1142" spans="1:9" ht="15" thickBot="1" x14ac:dyDescent="0.35">
      <c r="A1142" s="118" t="s">
        <v>11</v>
      </c>
      <c r="B1142" s="118"/>
      <c r="C1142" s="119">
        <v>800</v>
      </c>
      <c r="D1142" s="158">
        <v>100</v>
      </c>
      <c r="E1142" s="161"/>
      <c r="F1142" s="3"/>
      <c r="G1142" s="1"/>
      <c r="H1142" s="1"/>
      <c r="I1142" s="1"/>
    </row>
    <row r="1143" spans="1:9" ht="15.6" thickTop="1" thickBot="1" x14ac:dyDescent="0.35">
      <c r="A1143" s="364" t="s">
        <v>217</v>
      </c>
      <c r="B1143" s="365"/>
      <c r="C1143" s="365"/>
      <c r="D1143" s="366"/>
      <c r="E1143" s="260">
        <f>(E1135+E1136*2.5+E1137*4+E1138*10+E1139*40)/100/4</f>
        <v>3.2081736909323113</v>
      </c>
      <c r="F1143" s="125"/>
      <c r="G1143" s="1"/>
      <c r="H1143" s="1"/>
      <c r="I1143" s="1"/>
    </row>
    <row r="1144" spans="1:9" ht="15" customHeight="1" thickTop="1" x14ac:dyDescent="0.3">
      <c r="F1144" s="31"/>
      <c r="G1144" s="1"/>
      <c r="H1144" s="1"/>
      <c r="I1144" s="1"/>
    </row>
    <row r="1145" spans="1:9" ht="15" customHeight="1" x14ac:dyDescent="0.3">
      <c r="F1145" s="31"/>
      <c r="G1145" s="1"/>
      <c r="H1145" s="1"/>
      <c r="I1145" s="1"/>
    </row>
    <row r="1146" spans="1:9" ht="15" customHeight="1" x14ac:dyDescent="0.3">
      <c r="A1146" s="1" t="s">
        <v>334</v>
      </c>
      <c r="F1146" s="31"/>
      <c r="G1146" s="1"/>
      <c r="H1146" s="1"/>
      <c r="I1146" s="1"/>
    </row>
    <row r="1147" spans="1:9" ht="15" customHeight="1" x14ac:dyDescent="0.3">
      <c r="A1147" s="10" t="s">
        <v>104</v>
      </c>
      <c r="F1147" s="31"/>
      <c r="G1147" s="1"/>
      <c r="H1147" s="1"/>
      <c r="I1147" s="1"/>
    </row>
    <row r="1148" spans="1:9" ht="15" customHeight="1" x14ac:dyDescent="0.3">
      <c r="B1148" s="427" t="s">
        <v>2</v>
      </c>
      <c r="C1148" s="370" t="s">
        <v>174</v>
      </c>
      <c r="D1148" s="370"/>
      <c r="F1148" s="31"/>
      <c r="G1148" s="1"/>
      <c r="H1148" s="1"/>
      <c r="I1148" s="1"/>
    </row>
    <row r="1149" spans="1:9" ht="15" customHeight="1" x14ac:dyDescent="0.3">
      <c r="B1149" s="428"/>
      <c r="C1149" s="53" t="s">
        <v>199</v>
      </c>
      <c r="D1149" s="53" t="s">
        <v>200</v>
      </c>
      <c r="F1149" s="31"/>
      <c r="G1149" s="1"/>
      <c r="H1149" s="1"/>
      <c r="I1149" s="1"/>
    </row>
    <row r="1150" spans="1:9" ht="15" customHeight="1" x14ac:dyDescent="0.3">
      <c r="B1150" s="218" t="s">
        <v>105</v>
      </c>
      <c r="C1150" s="59">
        <v>2.9972752043596729</v>
      </c>
      <c r="D1150" s="59">
        <v>3.3898305084745761</v>
      </c>
      <c r="F1150" s="31"/>
      <c r="G1150" s="1"/>
      <c r="H1150" s="1"/>
      <c r="I1150" s="1"/>
    </row>
    <row r="1151" spans="1:9" ht="15" customHeight="1" x14ac:dyDescent="0.3">
      <c r="B1151" s="218" t="s">
        <v>106</v>
      </c>
      <c r="C1151" s="59">
        <v>5.4495912806539506</v>
      </c>
      <c r="D1151" s="59">
        <v>9.2009685230024214</v>
      </c>
      <c r="F1151" s="31"/>
      <c r="G1151" s="1"/>
      <c r="H1151" s="1"/>
      <c r="I1151" s="1"/>
    </row>
    <row r="1152" spans="1:9" ht="15" customHeight="1" x14ac:dyDescent="0.3">
      <c r="B1152" s="218" t="s">
        <v>107</v>
      </c>
      <c r="C1152" s="59">
        <v>9.8092643051771109</v>
      </c>
      <c r="D1152" s="59">
        <v>9.9273607748184016</v>
      </c>
      <c r="F1152" s="31"/>
      <c r="G1152" s="1"/>
      <c r="H1152" s="1"/>
      <c r="I1152" s="1"/>
    </row>
    <row r="1153" spans="1:9" ht="15" customHeight="1" x14ac:dyDescent="0.3">
      <c r="B1153" s="218" t="s">
        <v>108</v>
      </c>
      <c r="C1153" s="59">
        <v>7.9019073569482288</v>
      </c>
      <c r="D1153" s="59">
        <v>9.6852300242130749</v>
      </c>
      <c r="F1153" s="31"/>
      <c r="G1153" s="1"/>
      <c r="H1153" s="1"/>
      <c r="I1153" s="1"/>
    </row>
    <row r="1154" spans="1:9" ht="15" customHeight="1" x14ac:dyDescent="0.3">
      <c r="B1154" s="51" t="s">
        <v>109</v>
      </c>
      <c r="C1154" s="22">
        <v>33.242506811989102</v>
      </c>
      <c r="D1154" s="22">
        <v>24.213075060532688</v>
      </c>
      <c r="F1154" s="31"/>
      <c r="G1154" s="1"/>
      <c r="H1154" s="1"/>
      <c r="I1154" s="1"/>
    </row>
    <row r="1155" spans="1:9" ht="15" customHeight="1" thickBot="1" x14ac:dyDescent="0.35">
      <c r="A1155" s="226"/>
      <c r="B1155" s="219" t="s">
        <v>110</v>
      </c>
      <c r="C1155" s="59">
        <v>40.599455040871938</v>
      </c>
      <c r="D1155" s="323">
        <v>43.583535108958834</v>
      </c>
      <c r="E1155" s="243"/>
      <c r="F1155" s="31"/>
      <c r="G1155" s="1"/>
      <c r="H1155" s="1"/>
      <c r="I1155" s="1"/>
    </row>
    <row r="1156" spans="1:9" ht="15" customHeight="1" thickTop="1" thickBot="1" x14ac:dyDescent="0.35">
      <c r="A1156" s="362" t="s">
        <v>217</v>
      </c>
      <c r="B1156" s="363"/>
      <c r="C1156" s="260">
        <f>(C1150+C1151*2.5+C1152*4+C1153*10+C1154*40)/100/4</f>
        <v>3.6614441416893739</v>
      </c>
      <c r="D1156" s="260">
        <f>(D1150+D1151*2.5+D1152*4+D1153*10+D1154*40)/100/4</f>
        <v>2.8286924939467313</v>
      </c>
      <c r="E1156" s="243"/>
      <c r="F1156" s="31"/>
      <c r="G1156" s="1"/>
      <c r="H1156" s="1"/>
      <c r="I1156" s="1"/>
    </row>
    <row r="1157" spans="1:9" ht="15" customHeight="1" thickTop="1" x14ac:dyDescent="0.3">
      <c r="F1157" s="31"/>
      <c r="G1157" s="1"/>
      <c r="H1157" s="1"/>
      <c r="I1157" s="1"/>
    </row>
    <row r="1158" spans="1:9" ht="15" customHeight="1" x14ac:dyDescent="0.3">
      <c r="F1158" s="31"/>
      <c r="G1158" s="1"/>
      <c r="H1158" s="1"/>
      <c r="I1158" s="1"/>
    </row>
    <row r="1159" spans="1:9" ht="15" customHeight="1" x14ac:dyDescent="0.3">
      <c r="A1159" s="1" t="s">
        <v>335</v>
      </c>
      <c r="F1159" s="31"/>
      <c r="G1159" s="1"/>
      <c r="H1159" s="1"/>
      <c r="I1159" s="1"/>
    </row>
    <row r="1160" spans="1:9" x14ac:dyDescent="0.3">
      <c r="A1160" s="10" t="s">
        <v>104</v>
      </c>
      <c r="F1160" s="11"/>
      <c r="G1160" s="1"/>
      <c r="H1160" s="1"/>
      <c r="I1160" s="1"/>
    </row>
    <row r="1161" spans="1:9" x14ac:dyDescent="0.3">
      <c r="B1161" s="415" t="s">
        <v>2</v>
      </c>
      <c r="C1161" s="415" t="s">
        <v>151</v>
      </c>
      <c r="D1161" s="415"/>
      <c r="E1161" s="415"/>
      <c r="F1161" s="11"/>
      <c r="G1161" s="1"/>
      <c r="H1161" s="1"/>
      <c r="I1161" s="1"/>
    </row>
    <row r="1162" spans="1:9" x14ac:dyDescent="0.3">
      <c r="B1162" s="415"/>
      <c r="C1162" s="53" t="s">
        <v>156</v>
      </c>
      <c r="D1162" s="53" t="s">
        <v>157</v>
      </c>
      <c r="E1162" s="53" t="s">
        <v>158</v>
      </c>
      <c r="F1162" s="11"/>
      <c r="G1162" s="1"/>
      <c r="H1162" s="1"/>
      <c r="I1162" s="1"/>
    </row>
    <row r="1163" spans="1:9" x14ac:dyDescent="0.3">
      <c r="B1163" s="254" t="s">
        <v>105</v>
      </c>
      <c r="C1163" s="48">
        <v>5.8441558441558445</v>
      </c>
      <c r="D1163" s="48">
        <v>1.6778523489932886</v>
      </c>
      <c r="E1163" s="48">
        <v>3.3232628398791539</v>
      </c>
      <c r="F1163" s="11"/>
      <c r="G1163" s="1"/>
      <c r="H1163" s="1"/>
      <c r="I1163" s="1"/>
    </row>
    <row r="1164" spans="1:9" x14ac:dyDescent="0.3">
      <c r="B1164" s="254" t="s">
        <v>106</v>
      </c>
      <c r="C1164" s="48">
        <v>10.38961038961039</v>
      </c>
      <c r="D1164" s="48">
        <v>8.053691275167786</v>
      </c>
      <c r="E1164" s="48">
        <v>5.4380664652567976</v>
      </c>
      <c r="F1164" s="11"/>
      <c r="G1164" s="1"/>
      <c r="H1164" s="1"/>
      <c r="I1164" s="1"/>
    </row>
    <row r="1165" spans="1:9" x14ac:dyDescent="0.3">
      <c r="B1165" s="254" t="s">
        <v>107</v>
      </c>
      <c r="C1165" s="48">
        <v>13.636363636363637</v>
      </c>
      <c r="D1165" s="48">
        <v>8.3892617449664435</v>
      </c>
      <c r="E1165" s="48">
        <v>9.3655589123867067</v>
      </c>
      <c r="F1165" s="11"/>
      <c r="G1165" s="1"/>
      <c r="H1165" s="1"/>
      <c r="I1165" s="1"/>
    </row>
    <row r="1166" spans="1:9" x14ac:dyDescent="0.3">
      <c r="B1166" s="254" t="s">
        <v>108</v>
      </c>
      <c r="C1166" s="48">
        <v>9.0909090909090917</v>
      </c>
      <c r="D1166" s="48">
        <v>9.7315436241610733</v>
      </c>
      <c r="E1166" s="48">
        <v>7.8549848942598191</v>
      </c>
      <c r="F1166" s="3"/>
      <c r="G1166" s="1"/>
      <c r="H1166" s="1"/>
      <c r="I1166" s="1"/>
    </row>
    <row r="1167" spans="1:9" ht="28.8" x14ac:dyDescent="0.3">
      <c r="B1167" s="58" t="s">
        <v>109</v>
      </c>
      <c r="C1167" s="48">
        <v>22.727272727272727</v>
      </c>
      <c r="D1167" s="48">
        <v>30.872483221476511</v>
      </c>
      <c r="E1167" s="48">
        <v>28.700906344410875</v>
      </c>
      <c r="F1167" s="3"/>
      <c r="G1167" s="1"/>
      <c r="H1167" s="1"/>
      <c r="I1167" s="1"/>
    </row>
    <row r="1168" spans="1:9" ht="15" thickBot="1" x14ac:dyDescent="0.35">
      <c r="A1168" s="117"/>
      <c r="B1168" s="119" t="s">
        <v>110</v>
      </c>
      <c r="C1168" s="143">
        <v>38.311688311688314</v>
      </c>
      <c r="D1168" s="143">
        <v>41.275167785234899</v>
      </c>
      <c r="E1168" s="261">
        <v>45.317220543806648</v>
      </c>
      <c r="F1168" s="125"/>
      <c r="G1168" s="1"/>
      <c r="H1168" s="1"/>
      <c r="I1168" s="1"/>
    </row>
    <row r="1169" spans="1:9" ht="15.6" thickTop="1" thickBot="1" x14ac:dyDescent="0.35">
      <c r="A1169" s="488" t="s">
        <v>217</v>
      </c>
      <c r="B1169" s="488"/>
      <c r="C1169" s="260">
        <f>(C1163+C1164*2.5+C1165*4+C1166*10+C1167*40)/100/4</f>
        <v>2.7159090909090908</v>
      </c>
      <c r="D1169" s="260">
        <f>(D1163+D1164*2.5+D1165*4+D1166*10+D1167*40)/100/4</f>
        <v>3.4689597315436242</v>
      </c>
      <c r="E1169" s="260">
        <f>(E1163+E1164*2.5+E1165*4+E1166*10+E1167*40)/100/4</f>
        <v>3.2024169184290026</v>
      </c>
      <c r="F1169" s="160"/>
      <c r="G1169" s="1"/>
      <c r="H1169" s="1"/>
      <c r="I1169" s="1"/>
    </row>
    <row r="1170" spans="1:9" ht="15" thickTop="1" x14ac:dyDescent="0.3">
      <c r="A1170" s="1" t="s">
        <v>349</v>
      </c>
      <c r="B1170" s="1"/>
      <c r="C1170" s="2"/>
      <c r="D1170" s="1"/>
      <c r="E1170" s="1"/>
      <c r="F1170" s="3"/>
      <c r="G1170" s="1"/>
      <c r="H1170" s="1"/>
      <c r="I1170" s="1"/>
    </row>
    <row r="1171" spans="1:9" x14ac:dyDescent="0.3">
      <c r="A1171" s="1"/>
      <c r="B1171" s="1"/>
      <c r="C1171" s="2"/>
      <c r="D1171" s="1"/>
      <c r="E1171" s="1"/>
      <c r="F1171" s="3"/>
      <c r="G1171" s="1"/>
      <c r="H1171" s="1"/>
      <c r="I1171" s="1"/>
    </row>
    <row r="1172" spans="1:9" x14ac:dyDescent="0.3">
      <c r="A1172" s="1"/>
      <c r="B1172" s="1"/>
      <c r="C1172" s="2"/>
      <c r="D1172" s="1"/>
      <c r="E1172" s="1"/>
      <c r="F1172" s="3"/>
      <c r="G1172" s="1"/>
      <c r="H1172" s="1"/>
      <c r="I1172" s="1"/>
    </row>
    <row r="1173" spans="1:9" x14ac:dyDescent="0.3">
      <c r="A1173" s="1" t="s">
        <v>336</v>
      </c>
      <c r="B1173" s="1"/>
      <c r="C1173" s="2"/>
      <c r="D1173" s="1"/>
      <c r="E1173" s="1"/>
      <c r="F1173" s="3"/>
      <c r="G1173" s="1"/>
      <c r="H1173" s="1"/>
      <c r="I1173" s="1"/>
    </row>
    <row r="1174" spans="1:9" x14ac:dyDescent="0.3">
      <c r="A1174" s="10" t="s">
        <v>104</v>
      </c>
      <c r="B1174" s="1"/>
      <c r="C1174" s="2"/>
      <c r="D1174" s="1"/>
      <c r="E1174" s="1"/>
      <c r="F1174" s="3"/>
      <c r="G1174" s="1"/>
      <c r="H1174" s="1"/>
      <c r="I1174" s="1"/>
    </row>
    <row r="1175" spans="1:9" x14ac:dyDescent="0.3">
      <c r="A1175" s="1"/>
      <c r="B1175" s="352" t="s">
        <v>2</v>
      </c>
      <c r="C1175" s="423" t="s">
        <v>171</v>
      </c>
      <c r="D1175" s="423"/>
      <c r="E1175" s="423"/>
      <c r="F1175" s="3"/>
      <c r="G1175" s="1"/>
      <c r="H1175" s="1"/>
      <c r="I1175" s="1"/>
    </row>
    <row r="1176" spans="1:9" ht="43.2" x14ac:dyDescent="0.3">
      <c r="A1176" s="1"/>
      <c r="B1176" s="352"/>
      <c r="C1176" s="68" t="s">
        <v>201</v>
      </c>
      <c r="D1176" s="68" t="s">
        <v>202</v>
      </c>
      <c r="E1176" s="68" t="s">
        <v>203</v>
      </c>
      <c r="F1176" s="3"/>
      <c r="G1176" s="1"/>
      <c r="H1176" s="1"/>
      <c r="I1176" s="1"/>
    </row>
    <row r="1177" spans="1:9" x14ac:dyDescent="0.3">
      <c r="A1177" s="1"/>
      <c r="B1177" s="33" t="s">
        <v>105</v>
      </c>
      <c r="C1177" s="59">
        <v>4.4943820224719104</v>
      </c>
      <c r="D1177" s="59">
        <v>3.6585365853658538</v>
      </c>
      <c r="E1177" s="59">
        <v>1.0471204188481675</v>
      </c>
      <c r="F1177" s="3"/>
      <c r="G1177" s="1"/>
      <c r="H1177" s="1"/>
      <c r="I1177" s="1"/>
    </row>
    <row r="1178" spans="1:9" x14ac:dyDescent="0.3">
      <c r="A1178" s="1"/>
      <c r="B1178" s="5" t="s">
        <v>106</v>
      </c>
      <c r="C1178" s="48">
        <v>12.921348314606741</v>
      </c>
      <c r="D1178" s="48">
        <v>8.0487804878048781</v>
      </c>
      <c r="E1178" s="48">
        <v>1.0471204188481675</v>
      </c>
      <c r="F1178" s="3"/>
      <c r="G1178" s="1"/>
      <c r="H1178" s="1"/>
      <c r="I1178" s="1"/>
    </row>
    <row r="1179" spans="1:9" x14ac:dyDescent="0.3">
      <c r="A1179" s="1"/>
      <c r="B1179" s="5" t="s">
        <v>107</v>
      </c>
      <c r="C1179" s="48">
        <v>15.730337078651685</v>
      </c>
      <c r="D1179" s="48">
        <v>7.8048780487804876</v>
      </c>
      <c r="E1179" s="48">
        <v>8.3769633507853403</v>
      </c>
      <c r="F1179" s="3"/>
      <c r="G1179" s="1"/>
      <c r="H1179" s="1"/>
      <c r="I1179" s="1"/>
    </row>
    <row r="1180" spans="1:9" x14ac:dyDescent="0.3">
      <c r="A1180" s="1"/>
      <c r="B1180" s="33" t="s">
        <v>108</v>
      </c>
      <c r="C1180" s="59">
        <v>6.7415730337078648</v>
      </c>
      <c r="D1180" s="59">
        <v>10.24390243902439</v>
      </c>
      <c r="E1180" s="59">
        <v>7.329842931937173</v>
      </c>
      <c r="F1180" s="3"/>
      <c r="G1180" s="1"/>
      <c r="H1180" s="1"/>
      <c r="I1180" s="1"/>
    </row>
    <row r="1181" spans="1:9" ht="28.8" x14ac:dyDescent="0.3">
      <c r="A1181" s="1"/>
      <c r="B1181" s="24" t="s">
        <v>109</v>
      </c>
      <c r="C1181" s="48">
        <v>23.033707865168541</v>
      </c>
      <c r="D1181" s="48">
        <v>29.512195121951219</v>
      </c>
      <c r="E1181" s="48">
        <v>30.890052356020941</v>
      </c>
      <c r="F1181" s="3"/>
      <c r="G1181" s="1"/>
      <c r="H1181" s="1"/>
      <c r="I1181" s="1"/>
    </row>
    <row r="1182" spans="1:9" ht="15" thickBot="1" x14ac:dyDescent="0.35">
      <c r="A1182" s="241"/>
      <c r="B1182" s="118" t="s">
        <v>110</v>
      </c>
      <c r="C1182" s="154">
        <v>37.078651685393261</v>
      </c>
      <c r="D1182" s="154">
        <v>40.731707317073173</v>
      </c>
      <c r="E1182" s="242">
        <v>51.308900523560212</v>
      </c>
      <c r="F1182" s="125"/>
      <c r="G1182" s="1"/>
      <c r="H1182" s="1"/>
      <c r="I1182" s="1"/>
    </row>
    <row r="1183" spans="1:9" ht="15.6" thickTop="1" thickBot="1" x14ac:dyDescent="0.35">
      <c r="A1183" s="488" t="s">
        <v>217</v>
      </c>
      <c r="B1183" s="488"/>
      <c r="C1183" s="260">
        <f>(C1177+C1178*2.5+C1179*4+C1180*10+C1181*40)/100/4</f>
        <v>2.7212078651685396</v>
      </c>
      <c r="D1183" s="260">
        <f>(D1177+D1178*2.5+D1179*4+D1180*10+D1181*40)/100/4</f>
        <v>3.3448170731707321</v>
      </c>
      <c r="E1183" s="260">
        <f>(E1177+E1178*2.5+E1179*4+E1180*10+E1181*40)/100/4</f>
        <v>3.3651832460732982</v>
      </c>
      <c r="F1183" s="160"/>
      <c r="G1183" s="1"/>
      <c r="H1183" s="1"/>
      <c r="I1183" s="1"/>
    </row>
    <row r="1184" spans="1:9" ht="15" thickTop="1" x14ac:dyDescent="0.3">
      <c r="A1184" s="1" t="s">
        <v>349</v>
      </c>
      <c r="B1184" s="1"/>
      <c r="C1184" s="2"/>
      <c r="D1184" s="1"/>
      <c r="E1184" s="1"/>
      <c r="F1184" s="3"/>
      <c r="G1184" s="1"/>
      <c r="H1184" s="1"/>
      <c r="I1184" s="1"/>
    </row>
    <row r="1185" spans="1:9" x14ac:dyDescent="0.3">
      <c r="A1185" s="1"/>
      <c r="B1185" s="1"/>
      <c r="C1185" s="2"/>
      <c r="D1185" s="1"/>
      <c r="E1185" s="1"/>
      <c r="F1185" s="3"/>
      <c r="G1185" s="1"/>
      <c r="H1185" s="1"/>
      <c r="I1185" s="1"/>
    </row>
    <row r="1186" spans="1:9" x14ac:dyDescent="0.3">
      <c r="A1186" s="1"/>
      <c r="B1186" s="1"/>
      <c r="C1186" s="2"/>
      <c r="D1186" s="1"/>
      <c r="E1186" s="1"/>
      <c r="F1186" s="3"/>
      <c r="G1186" s="1"/>
      <c r="H1186" s="1"/>
      <c r="I1186" s="1"/>
    </row>
    <row r="1187" spans="1:9" x14ac:dyDescent="0.3">
      <c r="A1187" s="1" t="s">
        <v>337</v>
      </c>
      <c r="B1187" s="1"/>
      <c r="C1187" s="2"/>
      <c r="D1187" s="1"/>
      <c r="E1187" s="1"/>
      <c r="F1187" s="3"/>
      <c r="G1187" s="1"/>
      <c r="H1187" s="1"/>
      <c r="I1187" s="1"/>
    </row>
    <row r="1188" spans="1:9" x14ac:dyDescent="0.3">
      <c r="A1188" s="25" t="s">
        <v>111</v>
      </c>
      <c r="B1188" s="1"/>
      <c r="C1188" s="1"/>
      <c r="D1188" s="1"/>
      <c r="E1188" s="3"/>
      <c r="F1188" s="1"/>
      <c r="G1188" s="1"/>
      <c r="H1188" s="1"/>
      <c r="I1188" s="1"/>
    </row>
    <row r="1189" spans="1:9" ht="28.8" x14ac:dyDescent="0.3">
      <c r="A1189" s="1"/>
      <c r="B1189" s="5"/>
      <c r="C1189" s="20" t="s">
        <v>176</v>
      </c>
      <c r="D1189" s="31"/>
      <c r="E1189" s="3"/>
      <c r="F1189" s="1"/>
      <c r="G1189" s="1"/>
      <c r="H1189" s="1"/>
      <c r="I1189" s="1"/>
    </row>
    <row r="1190" spans="1:9" x14ac:dyDescent="0.3">
      <c r="A1190" s="1"/>
      <c r="B1190" s="5" t="s">
        <v>112</v>
      </c>
      <c r="C1190" s="22">
        <v>19.534282018111256</v>
      </c>
      <c r="D1190" s="39"/>
      <c r="E1190" s="1"/>
      <c r="F1190" s="1"/>
      <c r="G1190" s="1"/>
      <c r="H1190" s="1"/>
      <c r="I1190" s="1"/>
    </row>
    <row r="1191" spans="1:9" x14ac:dyDescent="0.3">
      <c r="A1191" s="1"/>
      <c r="B1191" s="5" t="s">
        <v>113</v>
      </c>
      <c r="C1191" s="22">
        <v>11.642949547218629</v>
      </c>
      <c r="D1191" s="39"/>
      <c r="E1191" s="1"/>
      <c r="F1191" s="1"/>
      <c r="G1191" s="1"/>
      <c r="H1191" s="1"/>
      <c r="I1191" s="1"/>
    </row>
    <row r="1192" spans="1:9" x14ac:dyDescent="0.3">
      <c r="A1192" s="1"/>
      <c r="B1192" s="5" t="s">
        <v>114</v>
      </c>
      <c r="C1192" s="22">
        <v>6.7270375161707632</v>
      </c>
      <c r="D1192" s="39"/>
      <c r="E1192" s="1"/>
      <c r="F1192" s="1"/>
      <c r="G1192" s="1"/>
      <c r="H1192" s="1"/>
      <c r="I1192" s="1"/>
    </row>
    <row r="1193" spans="1:9" x14ac:dyDescent="0.3">
      <c r="A1193" s="1"/>
      <c r="B1193" s="5" t="s">
        <v>115</v>
      </c>
      <c r="C1193" s="22">
        <v>10.996119016817595</v>
      </c>
      <c r="D1193" s="39"/>
      <c r="E1193" s="1"/>
      <c r="F1193" s="1"/>
      <c r="G1193" s="1"/>
      <c r="H1193" s="1"/>
      <c r="I1193" s="1"/>
    </row>
    <row r="1194" spans="1:9" x14ac:dyDescent="0.3">
      <c r="A1194" s="1"/>
      <c r="B1194" s="5" t="s">
        <v>116</v>
      </c>
      <c r="C1194" s="22">
        <v>8.796895213454075</v>
      </c>
      <c r="D1194" s="39"/>
      <c r="E1194" s="1"/>
      <c r="F1194" s="1"/>
      <c r="G1194" s="1"/>
      <c r="H1194" s="1"/>
      <c r="I1194" s="1"/>
    </row>
    <row r="1195" spans="1:9" x14ac:dyDescent="0.3">
      <c r="A1195" s="1"/>
      <c r="B1195" s="5" t="s">
        <v>117</v>
      </c>
      <c r="C1195" s="22">
        <v>5.1746442432082791</v>
      </c>
      <c r="D1195" s="39"/>
      <c r="E1195" s="1"/>
      <c r="F1195" s="1"/>
      <c r="G1195" s="1"/>
      <c r="H1195" s="1"/>
      <c r="I1195" s="1"/>
    </row>
    <row r="1196" spans="1:9" x14ac:dyDescent="0.3">
      <c r="A1196" s="1"/>
      <c r="B1196" s="5" t="s">
        <v>118</v>
      </c>
      <c r="C1196" s="22">
        <v>1.1642949547218628</v>
      </c>
      <c r="D1196" s="39"/>
      <c r="E1196" s="1"/>
      <c r="F1196" s="1"/>
      <c r="G1196" s="1"/>
      <c r="H1196" s="1"/>
      <c r="I1196" s="1"/>
    </row>
    <row r="1197" spans="1:9" x14ac:dyDescent="0.3">
      <c r="A1197" s="1"/>
      <c r="B1197" s="5" t="s">
        <v>119</v>
      </c>
      <c r="C1197" s="22">
        <v>23.415265200517464</v>
      </c>
      <c r="D1197" s="39"/>
      <c r="E1197" s="1"/>
      <c r="F1197" s="1"/>
      <c r="G1197" s="1"/>
      <c r="H1197" s="1"/>
      <c r="I1197" s="1"/>
    </row>
    <row r="1198" spans="1:9" x14ac:dyDescent="0.3">
      <c r="A1198" s="1"/>
      <c r="B1198" s="5" t="s">
        <v>45</v>
      </c>
      <c r="C1198" s="22">
        <v>6.3389391979301424</v>
      </c>
      <c r="D1198" s="39"/>
      <c r="E1198" s="1"/>
      <c r="F1198" s="1"/>
      <c r="G1198" s="1"/>
      <c r="H1198" s="1"/>
      <c r="I1198" s="1"/>
    </row>
    <row r="1199" spans="1:9" ht="27" customHeight="1" x14ac:dyDescent="0.3">
      <c r="A1199" s="1"/>
      <c r="B1199" s="24" t="s">
        <v>46</v>
      </c>
      <c r="C1199" s="22">
        <v>3.2341526520051747</v>
      </c>
      <c r="D1199" s="39"/>
      <c r="E1199" s="3"/>
      <c r="F1199" s="1"/>
      <c r="G1199" s="1"/>
      <c r="H1199" s="1"/>
      <c r="I1199" s="1"/>
    </row>
    <row r="1200" spans="1:9" ht="29.4" thickBot="1" x14ac:dyDescent="0.35">
      <c r="A1200" s="117"/>
      <c r="B1200" s="150" t="s">
        <v>120</v>
      </c>
      <c r="C1200" s="124">
        <v>21.216041397153944</v>
      </c>
      <c r="D1200" s="237"/>
      <c r="E1200" s="3"/>
      <c r="F1200" s="1"/>
      <c r="G1200" s="1"/>
      <c r="H1200" s="1"/>
      <c r="I1200" s="1"/>
    </row>
    <row r="1201" spans="1:9" ht="13.5" customHeight="1" thickTop="1" x14ac:dyDescent="0.3">
      <c r="A1201" s="425" t="s">
        <v>226</v>
      </c>
      <c r="B1201" s="425"/>
      <c r="C1201" s="425"/>
      <c r="D1201" s="425"/>
      <c r="E1201" s="131"/>
      <c r="G1201" s="1"/>
      <c r="H1201" s="1"/>
      <c r="I1201" s="1"/>
    </row>
    <row r="1202" spans="1:9" ht="13.5" customHeight="1" x14ac:dyDescent="0.3">
      <c r="A1202" s="425"/>
      <c r="B1202" s="425"/>
      <c r="C1202" s="425"/>
      <c r="D1202" s="425"/>
      <c r="E1202" s="131"/>
      <c r="G1202" s="1"/>
      <c r="H1202" s="1"/>
      <c r="I1202" s="1"/>
    </row>
    <row r="1203" spans="1:9" ht="12" customHeight="1" x14ac:dyDescent="0.3">
      <c r="A1203" s="425" t="s">
        <v>225</v>
      </c>
      <c r="B1203" s="425"/>
      <c r="C1203" s="425"/>
      <c r="D1203" s="425"/>
      <c r="E1203" s="131"/>
      <c r="G1203" s="1"/>
      <c r="H1203" s="1"/>
      <c r="I1203" s="1"/>
    </row>
    <row r="1204" spans="1:9" x14ac:dyDescent="0.3">
      <c r="A1204" s="425"/>
      <c r="B1204" s="425"/>
      <c r="C1204" s="425"/>
      <c r="D1204" s="425"/>
      <c r="E1204" s="1"/>
      <c r="F1204" s="3"/>
      <c r="G1204" s="1"/>
      <c r="H1204" s="1"/>
      <c r="I1204" s="1"/>
    </row>
    <row r="1205" spans="1:9" x14ac:dyDescent="0.3">
      <c r="A1205" s="1"/>
      <c r="B1205" s="1"/>
      <c r="C1205" s="2"/>
      <c r="D1205" s="1"/>
      <c r="E1205" s="1"/>
      <c r="F1205" s="3"/>
      <c r="G1205" s="1"/>
      <c r="H1205" s="1"/>
      <c r="I1205" s="1"/>
    </row>
    <row r="1206" spans="1:9" x14ac:dyDescent="0.3">
      <c r="A1206" s="1"/>
      <c r="B1206" s="1"/>
      <c r="C1206" s="2"/>
      <c r="D1206" s="1"/>
      <c r="E1206" s="1"/>
      <c r="F1206" s="3"/>
      <c r="G1206" s="1"/>
      <c r="H1206" s="1"/>
      <c r="I1206" s="1"/>
    </row>
    <row r="1207" spans="1:9" x14ac:dyDescent="0.3">
      <c r="A1207" s="1" t="s">
        <v>338</v>
      </c>
      <c r="B1207" s="1"/>
      <c r="C1207" s="2"/>
      <c r="D1207" s="1"/>
      <c r="E1207" s="1"/>
      <c r="F1207" s="3"/>
      <c r="G1207" s="1"/>
      <c r="H1207" s="1"/>
      <c r="I1207" s="1"/>
    </row>
    <row r="1208" spans="1:9" x14ac:dyDescent="0.3">
      <c r="A1208" s="25" t="s">
        <v>121</v>
      </c>
      <c r="B1208" s="1"/>
      <c r="C1208" s="2"/>
      <c r="D1208" s="1"/>
      <c r="E1208" s="1"/>
      <c r="F1208" s="3"/>
      <c r="G1208" s="1"/>
      <c r="H1208" s="1"/>
      <c r="I1208" s="1"/>
    </row>
    <row r="1209" spans="1:9" ht="28.8" x14ac:dyDescent="0.3">
      <c r="A1209" s="1"/>
      <c r="B1209" s="5"/>
      <c r="C1209" s="20" t="s">
        <v>176</v>
      </c>
      <c r="D1209" s="31"/>
      <c r="E1209" s="1"/>
      <c r="F1209" s="3"/>
      <c r="G1209" s="1"/>
      <c r="H1209" s="1"/>
      <c r="I1209" s="1"/>
    </row>
    <row r="1210" spans="1:9" x14ac:dyDescent="0.3">
      <c r="A1210" s="1"/>
      <c r="B1210" s="5" t="s">
        <v>122</v>
      </c>
      <c r="C1210" s="22">
        <v>38.481012658227847</v>
      </c>
      <c r="D1210" s="42"/>
      <c r="E1210" s="3"/>
      <c r="F1210" s="1"/>
      <c r="G1210" s="1"/>
      <c r="H1210" s="1"/>
      <c r="I1210" s="1"/>
    </row>
    <row r="1211" spans="1:9" x14ac:dyDescent="0.3">
      <c r="A1211" s="1"/>
      <c r="B1211" s="5" t="s">
        <v>123</v>
      </c>
      <c r="C1211" s="22">
        <v>15.949367088607595</v>
      </c>
      <c r="D1211" s="39"/>
      <c r="E1211" s="3"/>
      <c r="F1211" s="1"/>
      <c r="G1211" s="1"/>
      <c r="H1211" s="1"/>
      <c r="I1211" s="1"/>
    </row>
    <row r="1212" spans="1:9" x14ac:dyDescent="0.3">
      <c r="A1212" s="1"/>
      <c r="B1212" s="5" t="s">
        <v>124</v>
      </c>
      <c r="C1212" s="22">
        <v>15.189873417721518</v>
      </c>
      <c r="D1212" s="39"/>
      <c r="E1212" s="3"/>
      <c r="F1212" s="1"/>
      <c r="G1212" s="1"/>
      <c r="H1212" s="1"/>
      <c r="I1212" s="1"/>
    </row>
    <row r="1213" spans="1:9" x14ac:dyDescent="0.3">
      <c r="A1213" s="1"/>
      <c r="B1213" s="5" t="s">
        <v>125</v>
      </c>
      <c r="C1213" s="22">
        <v>3.9240506329113924</v>
      </c>
      <c r="D1213" s="39"/>
      <c r="E1213" s="3"/>
      <c r="F1213" s="1"/>
      <c r="G1213" s="1"/>
      <c r="H1213" s="1"/>
      <c r="I1213" s="1"/>
    </row>
    <row r="1214" spans="1:9" x14ac:dyDescent="0.3">
      <c r="A1214" s="1"/>
      <c r="B1214" s="5" t="s">
        <v>126</v>
      </c>
      <c r="C1214" s="22">
        <v>22.151898734177216</v>
      </c>
      <c r="D1214" s="39"/>
      <c r="E1214" s="3"/>
      <c r="F1214" s="1"/>
      <c r="G1214" s="1"/>
      <c r="H1214" s="1"/>
      <c r="I1214" s="1"/>
    </row>
    <row r="1215" spans="1:9" x14ac:dyDescent="0.3">
      <c r="A1215" s="1"/>
      <c r="B1215" s="5" t="s">
        <v>127</v>
      </c>
      <c r="C1215" s="22">
        <v>3.037974683544304</v>
      </c>
      <c r="D1215" s="39"/>
      <c r="E1215" s="3"/>
      <c r="F1215" s="1"/>
      <c r="G1215" s="1"/>
      <c r="H1215" s="1"/>
      <c r="I1215" s="1"/>
    </row>
    <row r="1216" spans="1:9" x14ac:dyDescent="0.3">
      <c r="A1216" s="1"/>
      <c r="B1216" s="5" t="s">
        <v>128</v>
      </c>
      <c r="C1216" s="22">
        <v>7.4683544303797467</v>
      </c>
      <c r="D1216" s="39"/>
      <c r="E1216" s="3"/>
      <c r="F1216" s="101"/>
      <c r="G1216" s="1"/>
      <c r="H1216" s="1"/>
      <c r="I1216" s="1"/>
    </row>
    <row r="1217" spans="1:9" x14ac:dyDescent="0.3">
      <c r="A1217" s="240"/>
      <c r="B1217" s="245" t="s">
        <v>45</v>
      </c>
      <c r="C1217" s="22">
        <v>2.5316455696202533</v>
      </c>
      <c r="D1217" s="39"/>
      <c r="E1217" s="3"/>
      <c r="F1217" s="101"/>
      <c r="G1217" s="1"/>
      <c r="H1217" s="1"/>
      <c r="I1217" s="1"/>
    </row>
    <row r="1218" spans="1:9" ht="27.75" customHeight="1" thickBot="1" x14ac:dyDescent="0.35">
      <c r="A1218" s="241"/>
      <c r="B1218" s="132" t="s">
        <v>46</v>
      </c>
      <c r="C1218" s="124">
        <v>12.784810126582279</v>
      </c>
      <c r="D1218" s="117"/>
      <c r="E1218" s="3"/>
      <c r="F1218" s="1"/>
      <c r="G1218" s="1"/>
      <c r="H1218" s="1"/>
      <c r="I1218" s="1"/>
    </row>
    <row r="1219" spans="1:9" ht="34.5" customHeight="1" thickTop="1" x14ac:dyDescent="0.3">
      <c r="A1219" s="425" t="s">
        <v>226</v>
      </c>
      <c r="B1219" s="425"/>
      <c r="C1219" s="425"/>
      <c r="D1219" s="425"/>
      <c r="E1219" s="425"/>
      <c r="G1219" s="1"/>
      <c r="H1219" s="1"/>
      <c r="I1219" s="1"/>
    </row>
    <row r="1220" spans="1:9" ht="15" customHeight="1" x14ac:dyDescent="0.3">
      <c r="A1220" s="425" t="s">
        <v>225</v>
      </c>
      <c r="B1220" s="425"/>
      <c r="C1220" s="425"/>
      <c r="D1220" s="425"/>
      <c r="E1220" s="425"/>
      <c r="G1220" s="1"/>
      <c r="H1220" s="1"/>
      <c r="I1220" s="1"/>
    </row>
    <row r="1221" spans="1:9" x14ac:dyDescent="0.3">
      <c r="A1221" s="425"/>
      <c r="B1221" s="425"/>
      <c r="C1221" s="425"/>
      <c r="D1221" s="425"/>
      <c r="E1221" s="425"/>
      <c r="F1221" s="3"/>
      <c r="G1221" s="1"/>
      <c r="H1221" s="1"/>
      <c r="I1221" s="1"/>
    </row>
    <row r="1222" spans="1:9" x14ac:dyDescent="0.3">
      <c r="A1222" s="1"/>
      <c r="B1222" s="1"/>
      <c r="C1222" s="2"/>
      <c r="D1222" s="1"/>
      <c r="E1222" s="1"/>
      <c r="F1222" s="3"/>
      <c r="G1222" s="1"/>
      <c r="H1222" s="1"/>
      <c r="I1222" s="1"/>
    </row>
    <row r="1223" spans="1:9" x14ac:dyDescent="0.3">
      <c r="A1223" s="1"/>
      <c r="B1223" s="1"/>
      <c r="C1223" s="2"/>
      <c r="D1223" s="1"/>
      <c r="E1223" s="1"/>
      <c r="F1223" s="3"/>
      <c r="G1223" s="1"/>
      <c r="H1223" s="1"/>
      <c r="I1223" s="1"/>
    </row>
    <row r="1224" spans="1:9" x14ac:dyDescent="0.3">
      <c r="A1224" s="1" t="s">
        <v>339</v>
      </c>
      <c r="B1224" s="1"/>
      <c r="C1224" s="2"/>
      <c r="D1224" s="1"/>
      <c r="E1224" s="1"/>
      <c r="F1224" s="3"/>
      <c r="G1224" s="1"/>
      <c r="H1224" s="1"/>
      <c r="I1224" s="1"/>
    </row>
    <row r="1225" spans="1:9" x14ac:dyDescent="0.3">
      <c r="A1225" s="25" t="s">
        <v>129</v>
      </c>
      <c r="B1225" s="1"/>
      <c r="C1225" s="2"/>
      <c r="D1225" s="1"/>
      <c r="E1225" s="1"/>
      <c r="F1225" s="3"/>
      <c r="G1225" s="1"/>
      <c r="H1225" s="1"/>
      <c r="I1225" s="1"/>
    </row>
    <row r="1226" spans="1:9" ht="28.8" x14ac:dyDescent="0.3">
      <c r="A1226" s="1"/>
      <c r="B1226" s="5"/>
      <c r="C1226" s="20" t="s">
        <v>176</v>
      </c>
      <c r="D1226" s="31"/>
      <c r="E1226" s="3"/>
      <c r="F1226" s="1"/>
      <c r="G1226" s="1"/>
      <c r="H1226" s="1"/>
      <c r="I1226" s="1"/>
    </row>
    <row r="1227" spans="1:9" x14ac:dyDescent="0.3">
      <c r="A1227" s="1"/>
      <c r="B1227" s="5" t="s">
        <v>130</v>
      </c>
      <c r="C1227" s="22">
        <v>7.875</v>
      </c>
      <c r="D1227" s="42"/>
      <c r="E1227" s="3"/>
      <c r="F1227" s="1"/>
      <c r="G1227" s="1"/>
      <c r="H1227" s="1"/>
      <c r="I1227" s="1"/>
    </row>
    <row r="1228" spans="1:9" x14ac:dyDescent="0.3">
      <c r="A1228" s="1"/>
      <c r="B1228" s="5" t="s">
        <v>131</v>
      </c>
      <c r="C1228" s="22">
        <v>73.625</v>
      </c>
      <c r="D1228" s="42"/>
      <c r="E1228" s="3"/>
      <c r="F1228" s="1"/>
      <c r="G1228" s="1"/>
      <c r="H1228" s="1"/>
      <c r="I1228" s="1"/>
    </row>
    <row r="1229" spans="1:9" x14ac:dyDescent="0.3">
      <c r="A1229" s="1"/>
      <c r="B1229" s="5" t="s">
        <v>132</v>
      </c>
      <c r="C1229" s="22">
        <v>1.5</v>
      </c>
      <c r="D1229" s="42"/>
      <c r="E1229" s="3"/>
      <c r="F1229" s="1"/>
      <c r="G1229" s="1"/>
      <c r="H1229" s="1"/>
      <c r="I1229" s="1"/>
    </row>
    <row r="1230" spans="1:9" x14ac:dyDescent="0.3">
      <c r="A1230" s="1"/>
      <c r="B1230" s="5" t="s">
        <v>133</v>
      </c>
      <c r="C1230" s="22">
        <v>23.5</v>
      </c>
      <c r="D1230" s="42"/>
      <c r="E1230" s="3"/>
      <c r="F1230" s="1"/>
      <c r="G1230" s="1"/>
      <c r="H1230" s="1"/>
      <c r="I1230" s="1"/>
    </row>
    <row r="1231" spans="1:9" ht="29.4" customHeight="1" thickBot="1" x14ac:dyDescent="0.35">
      <c r="A1231" s="117"/>
      <c r="B1231" s="150" t="s">
        <v>46</v>
      </c>
      <c r="C1231" s="124">
        <v>1.25</v>
      </c>
      <c r="D1231" s="258"/>
      <c r="E1231" s="3"/>
      <c r="F1231" s="1"/>
      <c r="G1231" s="1"/>
      <c r="H1231" s="1"/>
      <c r="I1231" s="1"/>
    </row>
    <row r="1232" spans="1:9" ht="28.95" customHeight="1" thickTop="1" x14ac:dyDescent="0.3">
      <c r="A1232" s="485" t="s">
        <v>226</v>
      </c>
      <c r="B1232" s="486"/>
      <c r="C1232" s="486"/>
      <c r="D1232" s="486"/>
      <c r="E1232" s="486"/>
      <c r="F1232" s="3"/>
      <c r="G1232" s="1"/>
      <c r="H1232" s="1"/>
      <c r="I1232" s="1"/>
    </row>
    <row r="1233" spans="1:9" ht="27.6" customHeight="1" x14ac:dyDescent="0.3">
      <c r="A1233" s="425" t="s">
        <v>225</v>
      </c>
      <c r="B1233" s="425"/>
      <c r="C1233" s="425"/>
      <c r="D1233" s="425"/>
      <c r="E1233" s="425"/>
      <c r="F1233" s="3"/>
      <c r="G1233" s="1"/>
      <c r="H1233" s="1"/>
      <c r="I1233" s="1"/>
    </row>
    <row r="1234" spans="1:9" x14ac:dyDescent="0.3">
      <c r="A1234" s="131"/>
      <c r="B1234" s="131"/>
      <c r="C1234" s="131"/>
      <c r="D1234" s="131"/>
      <c r="E1234" s="131"/>
      <c r="F1234" s="3"/>
      <c r="G1234" s="1"/>
      <c r="H1234" s="1"/>
      <c r="I1234" s="1"/>
    </row>
    <row r="1235" spans="1:9" x14ac:dyDescent="0.3">
      <c r="A1235" s="131"/>
      <c r="B1235" s="131"/>
      <c r="C1235" s="131"/>
      <c r="D1235" s="131"/>
      <c r="E1235" s="131"/>
      <c r="F1235" s="3"/>
      <c r="G1235" s="1"/>
      <c r="H1235" s="1"/>
      <c r="I1235" s="1"/>
    </row>
    <row r="1236" spans="1:9" x14ac:dyDescent="0.3">
      <c r="A1236" s="1" t="s">
        <v>340</v>
      </c>
      <c r="B1236" s="131"/>
      <c r="C1236" s="131"/>
      <c r="D1236" s="131"/>
      <c r="E1236" s="131"/>
      <c r="F1236" s="3"/>
      <c r="G1236" s="1"/>
      <c r="H1236" s="1"/>
      <c r="I1236" s="1"/>
    </row>
    <row r="1237" spans="1:9" x14ac:dyDescent="0.3">
      <c r="A1237" s="25" t="s">
        <v>129</v>
      </c>
      <c r="B1237" s="131"/>
      <c r="C1237" s="131"/>
      <c r="D1237" s="131"/>
      <c r="E1237" s="131"/>
      <c r="F1237" s="3"/>
      <c r="G1237" s="1"/>
      <c r="H1237" s="1"/>
      <c r="I1237" s="1"/>
    </row>
    <row r="1238" spans="1:9" x14ac:dyDescent="0.3">
      <c r="A1238" s="131" t="s">
        <v>2</v>
      </c>
      <c r="B1238" s="452" t="s">
        <v>2</v>
      </c>
      <c r="C1238" s="452" t="s">
        <v>168</v>
      </c>
      <c r="D1238" s="452"/>
      <c r="E1238" s="452"/>
      <c r="F1238" s="1"/>
      <c r="G1238" s="1"/>
      <c r="H1238" s="1"/>
    </row>
    <row r="1239" spans="1:9" x14ac:dyDescent="0.3">
      <c r="A1239" s="131"/>
      <c r="B1239" s="452"/>
      <c r="C1239" s="20" t="s">
        <v>204</v>
      </c>
      <c r="D1239" s="20" t="s">
        <v>205</v>
      </c>
      <c r="E1239" s="32" t="s">
        <v>206</v>
      </c>
      <c r="F1239" s="1"/>
      <c r="G1239" s="1"/>
      <c r="H1239" s="1"/>
    </row>
    <row r="1240" spans="1:9" x14ac:dyDescent="0.3">
      <c r="A1240" s="131"/>
      <c r="B1240" s="40" t="s">
        <v>130</v>
      </c>
      <c r="C1240" s="22">
        <v>9.4517958412098295</v>
      </c>
      <c r="D1240" s="22">
        <v>5.208333333333333</v>
      </c>
      <c r="E1240" s="22">
        <v>4.1095890410958908</v>
      </c>
      <c r="F1240" s="1"/>
      <c r="G1240" s="1"/>
      <c r="H1240" s="1"/>
    </row>
    <row r="1241" spans="1:9" x14ac:dyDescent="0.3">
      <c r="A1241" s="131"/>
      <c r="B1241" s="40" t="s">
        <v>131</v>
      </c>
      <c r="C1241" s="22">
        <v>68.241965973534974</v>
      </c>
      <c r="D1241" s="22">
        <v>90.625</v>
      </c>
      <c r="E1241" s="22">
        <v>68.493150684931507</v>
      </c>
      <c r="F1241" s="1"/>
      <c r="G1241" s="1"/>
      <c r="H1241" s="1"/>
    </row>
    <row r="1242" spans="1:9" x14ac:dyDescent="0.3">
      <c r="A1242" s="131"/>
      <c r="B1242" s="40" t="s">
        <v>132</v>
      </c>
      <c r="C1242" s="22">
        <v>1.3232514177693762</v>
      </c>
      <c r="D1242" s="22">
        <v>1.5625</v>
      </c>
      <c r="E1242" s="22">
        <v>2.7397260273972601</v>
      </c>
      <c r="F1242" s="1"/>
      <c r="G1242" s="1"/>
      <c r="H1242" s="1"/>
    </row>
    <row r="1243" spans="1:9" x14ac:dyDescent="0.3">
      <c r="A1243" s="131"/>
      <c r="B1243" s="40" t="s">
        <v>133</v>
      </c>
      <c r="C1243" s="22">
        <v>27.788279773156901</v>
      </c>
      <c r="D1243" s="22">
        <v>8.3333333333333339</v>
      </c>
      <c r="E1243" s="22">
        <v>27.397260273972602</v>
      </c>
      <c r="F1243" s="1"/>
      <c r="G1243" s="1"/>
      <c r="H1243" s="1"/>
    </row>
    <row r="1244" spans="1:9" ht="29.4" thickBot="1" x14ac:dyDescent="0.35">
      <c r="A1244" s="269"/>
      <c r="B1244" s="187" t="s">
        <v>46</v>
      </c>
      <c r="C1244" s="124">
        <v>1.5122873345935728</v>
      </c>
      <c r="D1244" s="124">
        <v>0</v>
      </c>
      <c r="E1244" s="124">
        <v>2.7397260273972601</v>
      </c>
      <c r="F1244" s="121"/>
      <c r="G1244" s="1"/>
      <c r="H1244" s="1"/>
      <c r="I1244" s="1"/>
    </row>
    <row r="1245" spans="1:9" ht="15" thickTop="1" x14ac:dyDescent="0.3">
      <c r="A1245" s="487" t="s">
        <v>226</v>
      </c>
      <c r="B1245" s="487"/>
      <c r="C1245" s="487"/>
      <c r="D1245" s="487"/>
      <c r="E1245" s="487"/>
      <c r="F1245" s="487"/>
      <c r="G1245" s="1"/>
      <c r="H1245" s="1"/>
      <c r="I1245" s="1"/>
    </row>
    <row r="1246" spans="1:9" x14ac:dyDescent="0.3">
      <c r="A1246" s="425"/>
      <c r="B1246" s="425"/>
      <c r="C1246" s="425"/>
      <c r="D1246" s="425"/>
      <c r="E1246" s="425"/>
      <c r="F1246" s="425"/>
      <c r="G1246" s="1"/>
      <c r="H1246" s="1"/>
      <c r="I1246" s="1"/>
    </row>
    <row r="1247" spans="1:9" x14ac:dyDescent="0.3">
      <c r="A1247" s="425" t="s">
        <v>227</v>
      </c>
      <c r="B1247" s="425"/>
      <c r="C1247" s="425"/>
      <c r="D1247" s="425"/>
      <c r="E1247" s="425"/>
      <c r="F1247" s="425"/>
      <c r="G1247" s="1"/>
      <c r="H1247" s="1"/>
      <c r="I1247" s="1"/>
    </row>
    <row r="1248" spans="1:9" x14ac:dyDescent="0.3">
      <c r="A1248" s="425"/>
      <c r="B1248" s="425"/>
      <c r="C1248" s="425"/>
      <c r="D1248" s="425"/>
      <c r="E1248" s="425"/>
      <c r="F1248" s="425"/>
      <c r="G1248" s="1"/>
      <c r="H1248" s="1"/>
      <c r="I1248" s="1"/>
    </row>
    <row r="1249" spans="1:9" x14ac:dyDescent="0.3">
      <c r="A1249" s="425"/>
      <c r="B1249" s="425"/>
      <c r="C1249" s="425"/>
      <c r="D1249" s="425"/>
      <c r="E1249" s="425"/>
      <c r="F1249" s="425"/>
      <c r="G1249" s="1"/>
      <c r="H1249" s="1"/>
      <c r="I1249" s="1"/>
    </row>
    <row r="1250" spans="1:9" x14ac:dyDescent="0.3">
      <c r="A1250" s="1"/>
      <c r="B1250" s="1"/>
      <c r="C1250" s="2"/>
      <c r="D1250" s="1"/>
      <c r="E1250" s="1"/>
      <c r="F1250" s="3"/>
      <c r="G1250" s="1"/>
      <c r="H1250" s="1"/>
      <c r="I1250" s="1"/>
    </row>
    <row r="1251" spans="1:9" x14ac:dyDescent="0.3">
      <c r="A1251" s="1"/>
      <c r="B1251" s="1"/>
      <c r="C1251" s="2"/>
      <c r="D1251" s="1"/>
      <c r="E1251" s="1"/>
      <c r="F1251" s="3"/>
      <c r="G1251" s="1"/>
      <c r="H1251" s="1"/>
      <c r="I1251" s="1"/>
    </row>
    <row r="1252" spans="1:9" x14ac:dyDescent="0.3">
      <c r="A1252" s="1" t="s">
        <v>341</v>
      </c>
      <c r="B1252" s="1"/>
      <c r="C1252" s="2"/>
      <c r="D1252" s="1"/>
      <c r="E1252" s="1"/>
      <c r="F1252" s="3"/>
      <c r="G1252" s="1"/>
      <c r="H1252" s="1"/>
      <c r="I1252" s="1"/>
    </row>
    <row r="1253" spans="1:9" x14ac:dyDescent="0.3">
      <c r="A1253" s="10" t="s">
        <v>224</v>
      </c>
      <c r="B1253" s="1"/>
      <c r="C1253" s="2"/>
      <c r="D1253" s="1"/>
      <c r="E1253" s="1"/>
      <c r="F1253" s="3"/>
      <c r="G1253" s="1"/>
      <c r="H1253" s="1"/>
      <c r="I1253" s="1"/>
    </row>
    <row r="1254" spans="1:9" ht="17.399999999999999" x14ac:dyDescent="0.3">
      <c r="A1254" s="1" t="s">
        <v>2</v>
      </c>
      <c r="B1254" s="5" t="s">
        <v>2</v>
      </c>
      <c r="C1254" s="37" t="s">
        <v>3</v>
      </c>
      <c r="D1254" s="38" t="s">
        <v>4</v>
      </c>
      <c r="E1254" s="43" t="s">
        <v>5</v>
      </c>
      <c r="F1254" s="31"/>
      <c r="G1254" s="1"/>
      <c r="H1254" s="1"/>
      <c r="I1254" s="1"/>
    </row>
    <row r="1255" spans="1:9" x14ac:dyDescent="0.3">
      <c r="A1255" s="1"/>
      <c r="B1255" s="5" t="s">
        <v>134</v>
      </c>
      <c r="C1255" s="15">
        <v>337</v>
      </c>
      <c r="D1255" s="82">
        <v>42.125</v>
      </c>
      <c r="E1255" s="22">
        <v>42.336683417085425</v>
      </c>
      <c r="F1255" s="11"/>
      <c r="G1255" s="1"/>
      <c r="H1255" s="1"/>
      <c r="I1255" s="1"/>
    </row>
    <row r="1256" spans="1:9" x14ac:dyDescent="0.3">
      <c r="A1256" s="1"/>
      <c r="B1256" s="5" t="s">
        <v>135</v>
      </c>
      <c r="C1256" s="15">
        <v>319</v>
      </c>
      <c r="D1256" s="82">
        <v>39.875</v>
      </c>
      <c r="E1256" s="22">
        <v>40.075376884422113</v>
      </c>
      <c r="F1256" s="11"/>
      <c r="G1256" s="1"/>
      <c r="H1256" s="1"/>
      <c r="I1256" s="1"/>
    </row>
    <row r="1257" spans="1:9" x14ac:dyDescent="0.3">
      <c r="A1257" s="1"/>
      <c r="B1257" s="5" t="s">
        <v>136</v>
      </c>
      <c r="C1257" s="15">
        <v>122</v>
      </c>
      <c r="D1257" s="82">
        <v>15.25</v>
      </c>
      <c r="E1257" s="22">
        <v>15.326633165829145</v>
      </c>
      <c r="F1257" s="11"/>
      <c r="G1257" s="1"/>
      <c r="H1257" s="1"/>
      <c r="I1257" s="1"/>
    </row>
    <row r="1258" spans="1:9" x14ac:dyDescent="0.3">
      <c r="A1258" s="1"/>
      <c r="B1258" s="5" t="s">
        <v>45</v>
      </c>
      <c r="C1258" s="15">
        <v>18</v>
      </c>
      <c r="D1258" s="82">
        <v>2.25</v>
      </c>
      <c r="E1258" s="22">
        <v>2.2613065326633164</v>
      </c>
      <c r="F1258" s="11"/>
      <c r="G1258" s="1"/>
      <c r="H1258" s="1"/>
      <c r="I1258" s="1"/>
    </row>
    <row r="1259" spans="1:9" x14ac:dyDescent="0.3">
      <c r="A1259" s="5" t="s">
        <v>25</v>
      </c>
      <c r="B1259" s="5" t="s">
        <v>26</v>
      </c>
      <c r="C1259" s="15">
        <v>4</v>
      </c>
      <c r="D1259" s="82">
        <v>0.5</v>
      </c>
      <c r="E1259" s="22">
        <f>SUM(E1255:E1258)</f>
        <v>100</v>
      </c>
      <c r="F1259" s="11"/>
      <c r="G1259" s="1"/>
      <c r="H1259" s="1"/>
      <c r="I1259" s="1"/>
    </row>
    <row r="1260" spans="1:9" ht="15" thickBot="1" x14ac:dyDescent="0.35">
      <c r="A1260" s="118" t="s">
        <v>11</v>
      </c>
      <c r="B1260" s="118"/>
      <c r="C1260" s="119">
        <v>800</v>
      </c>
      <c r="D1260" s="348">
        <v>100</v>
      </c>
      <c r="E1260" s="192"/>
      <c r="F1260" s="3"/>
      <c r="G1260" s="1"/>
      <c r="H1260" s="1"/>
      <c r="I1260" s="1"/>
    </row>
    <row r="1261" spans="1:9" ht="15.6" thickTop="1" thickBot="1" x14ac:dyDescent="0.35">
      <c r="A1261" s="432" t="s">
        <v>137</v>
      </c>
      <c r="B1261" s="433"/>
      <c r="C1261" s="433"/>
      <c r="D1261" s="433"/>
      <c r="E1261" s="324">
        <f>E1257+E1256*0.3-E1255</f>
        <v>-14.987437185929647</v>
      </c>
      <c r="F1261" s="121"/>
      <c r="G1261" s="1"/>
      <c r="H1261" s="1"/>
      <c r="I1261" s="1"/>
    </row>
    <row r="1262" spans="1:9" ht="15" thickTop="1" x14ac:dyDescent="0.3">
      <c r="A1262" s="1" t="s">
        <v>349</v>
      </c>
      <c r="B1262" s="1"/>
      <c r="C1262" s="2"/>
      <c r="D1262" s="1"/>
      <c r="E1262" s="39"/>
      <c r="F1262" s="3"/>
      <c r="G1262" s="1"/>
      <c r="H1262" s="1"/>
      <c r="I1262" s="1"/>
    </row>
    <row r="1263" spans="1:9" x14ac:dyDescent="0.3">
      <c r="A1263" s="1"/>
      <c r="B1263" s="1"/>
      <c r="C1263" s="2"/>
      <c r="D1263" s="1"/>
      <c r="E1263" s="39"/>
      <c r="F1263" s="3"/>
      <c r="G1263" s="1"/>
      <c r="H1263" s="1"/>
      <c r="I1263" s="1"/>
    </row>
    <row r="1264" spans="1:9" x14ac:dyDescent="0.3">
      <c r="A1264" s="1"/>
      <c r="B1264" s="1"/>
      <c r="C1264" s="2"/>
      <c r="D1264" s="1"/>
      <c r="E1264" s="39"/>
      <c r="F1264" s="3"/>
      <c r="G1264" s="1"/>
      <c r="H1264" s="1"/>
      <c r="I1264" s="1"/>
    </row>
    <row r="1265" spans="1:9" x14ac:dyDescent="0.3">
      <c r="A1265" s="1" t="s">
        <v>342</v>
      </c>
      <c r="B1265" s="1"/>
      <c r="C1265" s="2"/>
      <c r="D1265" s="1"/>
      <c r="E1265" s="39"/>
      <c r="F1265" s="3"/>
      <c r="G1265" s="1"/>
      <c r="H1265" s="1"/>
      <c r="I1265" s="1"/>
    </row>
    <row r="1266" spans="1:9" x14ac:dyDescent="0.3">
      <c r="A1266" s="10" t="s">
        <v>224</v>
      </c>
      <c r="B1266" s="1"/>
      <c r="C1266" s="2"/>
      <c r="D1266" s="1"/>
      <c r="E1266" s="39"/>
      <c r="F1266" s="3"/>
      <c r="G1266" s="1"/>
      <c r="H1266" s="1"/>
      <c r="I1266" s="1"/>
    </row>
    <row r="1267" spans="1:9" x14ac:dyDescent="0.3">
      <c r="A1267" s="101"/>
      <c r="B1267" s="355" t="s">
        <v>2</v>
      </c>
      <c r="C1267" s="369" t="s">
        <v>174</v>
      </c>
      <c r="D1267" s="385"/>
      <c r="E1267" s="39"/>
      <c r="F1267" s="3"/>
      <c r="G1267" s="1"/>
      <c r="H1267" s="1"/>
      <c r="I1267" s="1"/>
    </row>
    <row r="1268" spans="1:9" x14ac:dyDescent="0.3">
      <c r="A1268" s="1"/>
      <c r="B1268" s="356"/>
      <c r="C1268" s="22" t="s">
        <v>199</v>
      </c>
      <c r="D1268" s="22" t="s">
        <v>200</v>
      </c>
      <c r="E1268" s="104"/>
      <c r="F1268" s="3"/>
      <c r="G1268" s="1"/>
      <c r="H1268" s="1"/>
      <c r="I1268" s="1"/>
    </row>
    <row r="1269" spans="1:9" x14ac:dyDescent="0.3">
      <c r="A1269" s="1"/>
      <c r="B1269" s="5" t="s">
        <v>134</v>
      </c>
      <c r="C1269" s="148">
        <v>49.166666666666664</v>
      </c>
      <c r="D1269" s="148">
        <v>38.313253012048193</v>
      </c>
      <c r="E1269" s="104"/>
      <c r="F1269" s="3"/>
      <c r="G1269" s="1"/>
      <c r="H1269" s="1"/>
      <c r="I1269" s="1"/>
    </row>
    <row r="1270" spans="1:9" x14ac:dyDescent="0.3">
      <c r="A1270" s="1"/>
      <c r="B1270" s="5" t="s">
        <v>135</v>
      </c>
      <c r="C1270" s="148">
        <v>36.388888888888886</v>
      </c>
      <c r="D1270" s="148">
        <v>44.819277108433738</v>
      </c>
      <c r="E1270" s="239"/>
      <c r="F1270" s="3"/>
      <c r="G1270" s="1"/>
      <c r="H1270" s="1"/>
      <c r="I1270" s="1"/>
    </row>
    <row r="1271" spans="1:9" ht="15" thickBot="1" x14ac:dyDescent="0.35">
      <c r="A1271" s="241"/>
      <c r="B1271" s="253" t="s">
        <v>136</v>
      </c>
      <c r="C1271" s="202">
        <v>14.444444444444445</v>
      </c>
      <c r="D1271" s="202">
        <v>16.867469879518072</v>
      </c>
      <c r="E1271" s="193"/>
      <c r="F1271" s="3"/>
      <c r="G1271" s="1"/>
      <c r="H1271" s="1"/>
      <c r="I1271" s="1"/>
    </row>
    <row r="1272" spans="1:9" ht="15" thickTop="1" x14ac:dyDescent="0.3">
      <c r="A1272" s="429" t="s">
        <v>137</v>
      </c>
      <c r="B1272" s="429"/>
      <c r="C1272" s="400">
        <f>C1271+0.3*C1270-C1269</f>
        <v>-23.805555555555554</v>
      </c>
      <c r="D1272" s="400">
        <f>D1271+0.3*D1270-D1269</f>
        <v>-8</v>
      </c>
      <c r="E1272" s="39"/>
      <c r="F1272" s="3"/>
      <c r="G1272" s="1"/>
      <c r="H1272" s="1"/>
      <c r="I1272" s="1"/>
    </row>
    <row r="1273" spans="1:9" ht="15" thickBot="1" x14ac:dyDescent="0.35">
      <c r="A1273" s="430"/>
      <c r="B1273" s="430"/>
      <c r="C1273" s="401"/>
      <c r="D1273" s="401"/>
      <c r="E1273" s="193"/>
      <c r="F1273" s="3"/>
      <c r="G1273" s="1"/>
      <c r="H1273" s="1"/>
      <c r="I1273" s="1"/>
    </row>
    <row r="1274" spans="1:9" ht="15" thickTop="1" x14ac:dyDescent="0.3">
      <c r="A1274" s="361" t="s">
        <v>228</v>
      </c>
      <c r="B1274" s="361"/>
      <c r="C1274" s="361"/>
      <c r="D1274" s="361"/>
      <c r="E1274" s="361"/>
      <c r="F1274" s="3"/>
      <c r="G1274" s="1"/>
      <c r="H1274" s="1"/>
      <c r="I1274" s="1"/>
    </row>
    <row r="1275" spans="1:9" ht="15.75" customHeight="1" x14ac:dyDescent="0.3">
      <c r="A1275" s="361"/>
      <c r="B1275" s="361"/>
      <c r="C1275" s="361"/>
      <c r="D1275" s="361"/>
      <c r="E1275" s="361"/>
      <c r="F1275" s="3"/>
      <c r="G1275" s="1"/>
      <c r="H1275" s="1"/>
      <c r="I1275" s="1"/>
    </row>
    <row r="1276" spans="1:9" ht="15.75" customHeight="1" x14ac:dyDescent="0.3">
      <c r="A1276" s="270"/>
      <c r="B1276" s="270"/>
      <c r="C1276" s="270"/>
      <c r="D1276" s="270"/>
      <c r="E1276" s="270"/>
      <c r="F1276" s="3"/>
      <c r="G1276" s="1"/>
      <c r="H1276" s="1"/>
      <c r="I1276" s="1"/>
    </row>
    <row r="1277" spans="1:9" ht="15.75" customHeight="1" x14ac:dyDescent="0.3">
      <c r="A1277" s="270"/>
      <c r="B1277" s="270"/>
      <c r="C1277" s="270"/>
      <c r="D1277" s="270"/>
      <c r="E1277" s="270"/>
      <c r="F1277" s="3"/>
      <c r="G1277" s="1"/>
      <c r="H1277" s="1"/>
      <c r="I1277" s="1"/>
    </row>
    <row r="1278" spans="1:9" x14ac:dyDescent="0.3">
      <c r="A1278" s="1" t="s">
        <v>343</v>
      </c>
      <c r="E1278" s="39"/>
      <c r="F1278" s="3"/>
      <c r="G1278" s="1"/>
      <c r="H1278" s="1"/>
      <c r="I1278" s="1"/>
    </row>
    <row r="1279" spans="1:9" x14ac:dyDescent="0.3">
      <c r="A1279" s="10" t="s">
        <v>224</v>
      </c>
      <c r="B1279" s="1"/>
      <c r="C1279" s="2"/>
      <c r="D1279" s="1"/>
      <c r="E1279" s="39"/>
      <c r="F1279" s="3"/>
      <c r="G1279" s="1"/>
      <c r="H1279" s="1"/>
      <c r="I1279" s="1"/>
    </row>
    <row r="1280" spans="1:9" x14ac:dyDescent="0.3">
      <c r="A1280" s="1"/>
      <c r="B1280" s="355" t="s">
        <v>2</v>
      </c>
      <c r="C1280" s="368" t="s">
        <v>151</v>
      </c>
      <c r="D1280" s="368"/>
      <c r="E1280" s="368"/>
      <c r="F1280" s="3"/>
      <c r="G1280" s="1"/>
      <c r="H1280" s="1"/>
      <c r="I1280" s="1"/>
    </row>
    <row r="1281" spans="1:9" x14ac:dyDescent="0.3">
      <c r="A1281" s="1"/>
      <c r="B1281" s="356"/>
      <c r="C1281" s="47" t="s">
        <v>156</v>
      </c>
      <c r="D1281" s="32" t="s">
        <v>157</v>
      </c>
      <c r="E1281" s="22" t="s">
        <v>158</v>
      </c>
      <c r="F1281" s="3"/>
      <c r="G1281" s="1"/>
      <c r="H1281" s="1"/>
      <c r="I1281" s="1"/>
    </row>
    <row r="1282" spans="1:9" x14ac:dyDescent="0.3">
      <c r="A1282" s="1"/>
      <c r="B1282" s="5" t="s">
        <v>134</v>
      </c>
      <c r="C1282" s="22">
        <v>48.026315789473685</v>
      </c>
      <c r="D1282" s="22">
        <v>43.344709897610919</v>
      </c>
      <c r="E1282" s="22">
        <v>41.141141141141141</v>
      </c>
      <c r="F1282" s="3"/>
      <c r="G1282" s="1"/>
      <c r="H1282" s="1"/>
      <c r="I1282" s="1"/>
    </row>
    <row r="1283" spans="1:9" x14ac:dyDescent="0.3">
      <c r="A1283" s="1"/>
      <c r="B1283" s="5" t="s">
        <v>135</v>
      </c>
      <c r="C1283" s="22">
        <v>35.526315789473685</v>
      </c>
      <c r="D1283" s="22">
        <v>43.003412969283275</v>
      </c>
      <c r="E1283" s="22">
        <v>41.741741741741741</v>
      </c>
      <c r="F1283" s="3"/>
      <c r="G1283" s="1"/>
      <c r="H1283" s="1"/>
      <c r="I1283" s="1"/>
    </row>
    <row r="1284" spans="1:9" ht="15" thickBot="1" x14ac:dyDescent="0.35">
      <c r="A1284" s="241"/>
      <c r="B1284" s="118" t="s">
        <v>136</v>
      </c>
      <c r="C1284" s="124">
        <v>16.44736842105263</v>
      </c>
      <c r="D1284" s="124">
        <v>13.651877133105803</v>
      </c>
      <c r="E1284" s="124">
        <v>17.117117117117118</v>
      </c>
      <c r="F1284" s="3"/>
      <c r="G1284" s="1"/>
      <c r="H1284" s="1"/>
      <c r="I1284" s="1"/>
    </row>
    <row r="1285" spans="1:9" ht="15" thickTop="1" x14ac:dyDescent="0.3">
      <c r="A1285" s="429" t="s">
        <v>137</v>
      </c>
      <c r="B1285" s="429"/>
      <c r="C1285" s="400">
        <f>C1284+0.3*C1283-C1282</f>
        <v>-20.921052631578952</v>
      </c>
      <c r="D1285" s="400">
        <f>D1284+0.3*D1283-D1282</f>
        <v>-16.791808873720136</v>
      </c>
      <c r="E1285" s="400">
        <f>E1284+0.3*E1283-E1282</f>
        <v>-11.501501501501501</v>
      </c>
      <c r="F1285" s="3"/>
      <c r="G1285" s="1"/>
      <c r="H1285" s="1"/>
      <c r="I1285" s="1"/>
    </row>
    <row r="1286" spans="1:9" ht="15" thickBot="1" x14ac:dyDescent="0.35">
      <c r="A1286" s="430"/>
      <c r="B1286" s="430"/>
      <c r="C1286" s="401"/>
      <c r="D1286" s="401"/>
      <c r="E1286" s="401"/>
      <c r="F1286" s="160"/>
      <c r="G1286" s="1"/>
      <c r="H1286" s="1"/>
      <c r="I1286" s="1"/>
    </row>
    <row r="1287" spans="1:9" ht="15" thickTop="1" x14ac:dyDescent="0.3">
      <c r="A1287" s="1" t="s">
        <v>350</v>
      </c>
      <c r="B1287" s="1"/>
      <c r="C1287" s="2"/>
      <c r="D1287" s="1"/>
      <c r="E1287" s="39"/>
      <c r="F1287" s="3"/>
      <c r="G1287" s="1"/>
      <c r="H1287" s="1"/>
      <c r="I1287" s="1"/>
    </row>
    <row r="1288" spans="1:9" x14ac:dyDescent="0.3">
      <c r="A1288" s="1"/>
      <c r="B1288" s="1"/>
      <c r="C1288" s="2"/>
      <c r="D1288" s="1"/>
      <c r="E1288" s="39"/>
      <c r="F1288" s="3"/>
      <c r="G1288" s="1"/>
      <c r="H1288" s="1"/>
      <c r="I1288" s="1"/>
    </row>
    <row r="1289" spans="1:9" x14ac:dyDescent="0.3">
      <c r="A1289" s="1"/>
      <c r="B1289" s="1"/>
      <c r="C1289" s="2"/>
      <c r="D1289" s="1"/>
      <c r="E1289" s="39"/>
      <c r="F1289" s="3"/>
      <c r="G1289" s="1"/>
      <c r="H1289" s="1"/>
      <c r="I1289" s="1"/>
    </row>
    <row r="1290" spans="1:9" x14ac:dyDescent="0.3">
      <c r="A1290" s="1" t="s">
        <v>344</v>
      </c>
      <c r="B1290" s="1"/>
      <c r="C1290" s="2"/>
      <c r="D1290" s="1"/>
      <c r="E1290" s="1"/>
      <c r="F1290" s="3"/>
      <c r="G1290" s="1"/>
      <c r="H1290" s="1"/>
      <c r="I1290" s="1"/>
    </row>
    <row r="1291" spans="1:9" x14ac:dyDescent="0.3">
      <c r="A1291" s="383" t="s">
        <v>138</v>
      </c>
      <c r="B1291" s="383"/>
      <c r="C1291" s="383"/>
      <c r="D1291" s="383"/>
      <c r="E1291" s="383"/>
      <c r="F1291" s="3"/>
      <c r="G1291" s="1"/>
      <c r="H1291" s="1"/>
      <c r="I1291" s="1"/>
    </row>
    <row r="1292" spans="1:9" x14ac:dyDescent="0.3">
      <c r="A1292" s="383"/>
      <c r="B1292" s="383"/>
      <c r="C1292" s="383"/>
      <c r="D1292" s="383"/>
      <c r="E1292" s="383"/>
      <c r="F1292" s="3"/>
      <c r="G1292" s="1"/>
      <c r="H1292" s="1"/>
      <c r="I1292" s="1"/>
    </row>
    <row r="1293" spans="1:9" ht="17.399999999999999" x14ac:dyDescent="0.3">
      <c r="A1293" s="1" t="s">
        <v>2</v>
      </c>
      <c r="B1293" s="5" t="s">
        <v>2</v>
      </c>
      <c r="C1293" s="37" t="s">
        <v>3</v>
      </c>
      <c r="D1293" s="38" t="s">
        <v>4</v>
      </c>
      <c r="E1293" s="43" t="s">
        <v>5</v>
      </c>
      <c r="F1293" s="31"/>
      <c r="G1293" s="1"/>
      <c r="H1293" s="1"/>
      <c r="I1293" s="1"/>
    </row>
    <row r="1294" spans="1:9" x14ac:dyDescent="0.3">
      <c r="A1294" s="1"/>
      <c r="B1294" s="5" t="s">
        <v>139</v>
      </c>
      <c r="C1294" s="15">
        <v>427</v>
      </c>
      <c r="D1294" s="82">
        <v>53.375</v>
      </c>
      <c r="E1294" s="22">
        <v>53.710691823899374</v>
      </c>
      <c r="F1294" s="11"/>
      <c r="G1294" s="1"/>
      <c r="H1294" s="1"/>
      <c r="I1294" s="1"/>
    </row>
    <row r="1295" spans="1:9" x14ac:dyDescent="0.3">
      <c r="A1295" s="1"/>
      <c r="B1295" s="5" t="s">
        <v>140</v>
      </c>
      <c r="C1295" s="15">
        <v>254</v>
      </c>
      <c r="D1295" s="82">
        <v>31.75</v>
      </c>
      <c r="E1295" s="22">
        <v>31.949685534591193</v>
      </c>
      <c r="F1295" s="11"/>
      <c r="G1295" s="1"/>
      <c r="H1295" s="1"/>
      <c r="I1295" s="1"/>
    </row>
    <row r="1296" spans="1:9" x14ac:dyDescent="0.3">
      <c r="A1296" s="1"/>
      <c r="B1296" s="5" t="s">
        <v>45</v>
      </c>
      <c r="C1296" s="15">
        <v>114</v>
      </c>
      <c r="D1296" s="82">
        <v>14.25</v>
      </c>
      <c r="E1296" s="22">
        <v>14.339622641509434</v>
      </c>
      <c r="F1296" s="11"/>
      <c r="G1296" s="1"/>
      <c r="H1296" s="1"/>
      <c r="I1296" s="1"/>
    </row>
    <row r="1297" spans="1:9" x14ac:dyDescent="0.3">
      <c r="A1297" s="5" t="s">
        <v>25</v>
      </c>
      <c r="B1297" s="5" t="s">
        <v>26</v>
      </c>
      <c r="C1297" s="15">
        <v>5</v>
      </c>
      <c r="D1297" s="82">
        <v>0.625</v>
      </c>
      <c r="E1297" s="22">
        <f>SUM(E1294:E1296)</f>
        <v>100</v>
      </c>
      <c r="F1297" s="39"/>
      <c r="G1297" s="1"/>
      <c r="H1297" s="1"/>
      <c r="I1297" s="1"/>
    </row>
    <row r="1298" spans="1:9" ht="15" thickBot="1" x14ac:dyDescent="0.35">
      <c r="A1298" s="118" t="s">
        <v>11</v>
      </c>
      <c r="B1298" s="118"/>
      <c r="C1298" s="119">
        <v>800</v>
      </c>
      <c r="D1298" s="158">
        <v>100</v>
      </c>
      <c r="E1298" s="192"/>
      <c r="F1298" s="3"/>
      <c r="G1298" s="1"/>
      <c r="H1298" s="1"/>
      <c r="I1298" s="1"/>
    </row>
    <row r="1299" spans="1:9" ht="15" customHeight="1" thickTop="1" thickBot="1" x14ac:dyDescent="0.35">
      <c r="A1299" s="373" t="s">
        <v>137</v>
      </c>
      <c r="B1299" s="374"/>
      <c r="C1299" s="374"/>
      <c r="D1299" s="375"/>
      <c r="E1299" s="329">
        <f>E1294-E1295</f>
        <v>21.761006289308181</v>
      </c>
      <c r="F1299" s="3"/>
      <c r="G1299" s="1"/>
      <c r="H1299" s="1"/>
      <c r="I1299" s="1"/>
    </row>
    <row r="1300" spans="1:9" ht="15" customHeight="1" thickTop="1" x14ac:dyDescent="0.3">
      <c r="A1300" s="29"/>
      <c r="B1300" s="29"/>
      <c r="C1300" s="29"/>
      <c r="D1300" s="29"/>
      <c r="E1300" s="278"/>
      <c r="F1300" s="3"/>
      <c r="G1300" s="1"/>
      <c r="H1300" s="1"/>
      <c r="I1300" s="1"/>
    </row>
    <row r="1301" spans="1:9" ht="15" customHeight="1" x14ac:dyDescent="0.3">
      <c r="A1301" s="29"/>
      <c r="B1301" s="29"/>
      <c r="C1301" s="29"/>
      <c r="D1301" s="29"/>
      <c r="E1301" s="278"/>
      <c r="F1301" s="3"/>
      <c r="G1301" s="1"/>
      <c r="H1301" s="1"/>
      <c r="I1301" s="1"/>
    </row>
    <row r="1302" spans="1:9" ht="15" customHeight="1" x14ac:dyDescent="0.3">
      <c r="A1302" s="1" t="s">
        <v>345</v>
      </c>
      <c r="B1302" s="29"/>
      <c r="C1302" s="29"/>
      <c r="D1302" s="29"/>
      <c r="E1302" s="278"/>
      <c r="F1302" s="3"/>
      <c r="G1302" s="1"/>
      <c r="H1302" s="1"/>
      <c r="I1302" s="1"/>
    </row>
    <row r="1303" spans="1:9" ht="15" customHeight="1" x14ac:dyDescent="0.3">
      <c r="A1303" s="383" t="s">
        <v>138</v>
      </c>
      <c r="B1303" s="383"/>
      <c r="C1303" s="383"/>
      <c r="D1303" s="383"/>
      <c r="E1303" s="383"/>
      <c r="F1303" s="3"/>
      <c r="G1303" s="1"/>
      <c r="H1303" s="1"/>
      <c r="I1303" s="1"/>
    </row>
    <row r="1304" spans="1:9" ht="15" customHeight="1" x14ac:dyDescent="0.3">
      <c r="A1304" s="383"/>
      <c r="B1304" s="383"/>
      <c r="C1304" s="383"/>
      <c r="D1304" s="383"/>
      <c r="E1304" s="383"/>
      <c r="F1304" s="3"/>
      <c r="G1304" s="1"/>
      <c r="H1304" s="1"/>
      <c r="I1304" s="1"/>
    </row>
    <row r="1305" spans="1:9" ht="15" customHeight="1" x14ac:dyDescent="0.3">
      <c r="B1305" s="275" t="s">
        <v>2</v>
      </c>
      <c r="C1305" s="402" t="s">
        <v>229</v>
      </c>
      <c r="D1305" s="402"/>
      <c r="E1305" s="403"/>
      <c r="F1305" s="3"/>
      <c r="G1305" s="1"/>
      <c r="H1305" s="1"/>
      <c r="I1305" s="1"/>
    </row>
    <row r="1306" spans="1:9" ht="30.75" customHeight="1" x14ac:dyDescent="0.3">
      <c r="B1306" s="276"/>
      <c r="C1306" s="274" t="s">
        <v>230</v>
      </c>
      <c r="D1306" s="274" t="s">
        <v>231</v>
      </c>
      <c r="E1306" s="274" t="s">
        <v>232</v>
      </c>
      <c r="F1306" s="3"/>
      <c r="G1306" s="1"/>
      <c r="H1306" s="1"/>
      <c r="I1306" s="1"/>
    </row>
    <row r="1307" spans="1:9" ht="15" customHeight="1" x14ac:dyDescent="0.3">
      <c r="B1307" s="51" t="s">
        <v>139</v>
      </c>
      <c r="C1307" s="273">
        <v>48.484848484848484</v>
      </c>
      <c r="D1307" s="271">
        <v>70.446735395189009</v>
      </c>
      <c r="E1307" s="271">
        <v>75.438596491228068</v>
      </c>
      <c r="F1307" s="3"/>
      <c r="G1307" s="1"/>
      <c r="H1307" s="1"/>
      <c r="I1307" s="1"/>
    </row>
    <row r="1308" spans="1:9" ht="15" customHeight="1" thickBot="1" x14ac:dyDescent="0.35">
      <c r="B1308" s="51" t="s">
        <v>140</v>
      </c>
      <c r="C1308" s="185">
        <v>51.515151515151516</v>
      </c>
      <c r="D1308" s="185">
        <v>29.553264604810998</v>
      </c>
      <c r="E1308" s="185">
        <v>24.561403508771932</v>
      </c>
      <c r="F1308" s="3"/>
      <c r="G1308" s="1"/>
      <c r="H1308" s="1"/>
      <c r="I1308" s="1"/>
    </row>
    <row r="1309" spans="1:9" ht="15" customHeight="1" thickTop="1" x14ac:dyDescent="0.3">
      <c r="A1309" s="404" t="s">
        <v>137</v>
      </c>
      <c r="B1309" s="405"/>
      <c r="C1309" s="408">
        <f>C1307-C1308</f>
        <v>-3.0303030303030312</v>
      </c>
      <c r="D1309" s="408">
        <f>D1307-D1308</f>
        <v>40.893470790378011</v>
      </c>
      <c r="E1309" s="410">
        <f>E1307-E1308</f>
        <v>50.877192982456137</v>
      </c>
      <c r="F1309" s="3"/>
      <c r="G1309" s="1"/>
      <c r="H1309" s="1"/>
      <c r="I1309" s="1"/>
    </row>
    <row r="1310" spans="1:9" ht="15" thickBot="1" x14ac:dyDescent="0.35">
      <c r="A1310" s="406"/>
      <c r="B1310" s="407"/>
      <c r="C1310" s="409"/>
      <c r="D1310" s="409"/>
      <c r="E1310" s="411"/>
      <c r="F1310" s="3"/>
      <c r="G1310" s="1"/>
      <c r="H1310" s="1"/>
      <c r="I1310" s="1"/>
    </row>
    <row r="1311" spans="1:9" ht="15" thickTop="1" x14ac:dyDescent="0.3">
      <c r="A1311" s="360" t="s">
        <v>233</v>
      </c>
      <c r="B1311" s="360"/>
      <c r="C1311" s="360"/>
      <c r="D1311" s="360"/>
      <c r="E1311" s="360"/>
      <c r="F1311" s="3"/>
      <c r="G1311" s="1"/>
      <c r="H1311" s="1"/>
      <c r="I1311" s="1"/>
    </row>
    <row r="1312" spans="1:9" x14ac:dyDescent="0.3">
      <c r="A1312" s="399"/>
      <c r="B1312" s="399"/>
      <c r="C1312" s="399"/>
      <c r="D1312" s="399"/>
      <c r="E1312" s="399"/>
      <c r="F1312" s="3"/>
      <c r="G1312" s="1"/>
      <c r="H1312" s="1"/>
      <c r="I1312" s="1"/>
    </row>
    <row r="1313" spans="1:9" x14ac:dyDescent="0.3">
      <c r="A1313" s="326"/>
      <c r="B1313" s="326"/>
      <c r="C1313" s="326"/>
      <c r="D1313" s="326"/>
      <c r="E1313" s="326"/>
      <c r="F1313" s="3"/>
      <c r="G1313" s="1"/>
      <c r="H1313" s="1"/>
      <c r="I1313" s="1"/>
    </row>
    <row r="1314" spans="1:9" x14ac:dyDescent="0.3">
      <c r="A1314" s="1" t="s">
        <v>346</v>
      </c>
      <c r="B1314" s="1"/>
      <c r="C1314" s="2"/>
      <c r="D1314" s="1"/>
      <c r="E1314" s="1"/>
      <c r="F1314" s="3"/>
      <c r="G1314" s="1"/>
      <c r="H1314" s="1"/>
      <c r="I1314" s="1"/>
    </row>
    <row r="1315" spans="1:9" x14ac:dyDescent="0.3">
      <c r="A1315" s="383" t="s">
        <v>138</v>
      </c>
      <c r="B1315" s="383"/>
      <c r="C1315" s="383"/>
      <c r="D1315" s="383"/>
      <c r="E1315" s="383"/>
      <c r="G1315" s="1"/>
      <c r="H1315" s="1"/>
      <c r="I1315" s="1"/>
    </row>
    <row r="1316" spans="1:9" x14ac:dyDescent="0.3">
      <c r="A1316" s="383"/>
      <c r="B1316" s="383"/>
      <c r="C1316" s="383"/>
      <c r="D1316" s="383"/>
      <c r="E1316" s="383"/>
      <c r="G1316" s="1"/>
      <c r="H1316" s="1"/>
      <c r="I1316" s="1"/>
    </row>
    <row r="1317" spans="1:9" x14ac:dyDescent="0.3">
      <c r="B1317" s="427" t="s">
        <v>2</v>
      </c>
      <c r="C1317" s="415" t="s">
        <v>174</v>
      </c>
      <c r="D1317" s="415"/>
      <c r="G1317" s="1"/>
      <c r="H1317" s="1"/>
      <c r="I1317" s="1"/>
    </row>
    <row r="1318" spans="1:9" x14ac:dyDescent="0.3">
      <c r="B1318" s="428"/>
      <c r="C1318" s="53" t="s">
        <v>199</v>
      </c>
      <c r="D1318" s="53" t="s">
        <v>200</v>
      </c>
      <c r="G1318" s="1"/>
      <c r="H1318" s="1"/>
      <c r="I1318" s="1"/>
    </row>
    <row r="1319" spans="1:9" x14ac:dyDescent="0.3">
      <c r="B1319" s="51" t="s">
        <v>139</v>
      </c>
      <c r="C1319" s="271">
        <v>57.827476038338659</v>
      </c>
      <c r="D1319" s="271">
        <v>66.849315068493155</v>
      </c>
      <c r="G1319" s="1"/>
      <c r="H1319" s="1"/>
      <c r="I1319" s="1"/>
    </row>
    <row r="1320" spans="1:9" ht="15" thickBot="1" x14ac:dyDescent="0.35">
      <c r="A1320" s="226"/>
      <c r="B1320" s="168" t="s">
        <v>140</v>
      </c>
      <c r="C1320" s="185">
        <v>42.172523961661341</v>
      </c>
      <c r="D1320" s="272">
        <v>33.150684931506852</v>
      </c>
      <c r="E1320" s="243"/>
      <c r="G1320" s="1"/>
      <c r="H1320" s="1"/>
      <c r="I1320" s="1"/>
    </row>
    <row r="1321" spans="1:9" ht="15" thickTop="1" x14ac:dyDescent="0.3">
      <c r="A1321" s="404" t="s">
        <v>137</v>
      </c>
      <c r="B1321" s="405"/>
      <c r="C1321" s="408">
        <f>C1319-C1320</f>
        <v>15.654952076677318</v>
      </c>
      <c r="D1321" s="426">
        <f>D1319-D1320</f>
        <v>33.698630136986303</v>
      </c>
      <c r="G1321" s="1"/>
      <c r="H1321" s="1"/>
      <c r="I1321" s="1"/>
    </row>
    <row r="1322" spans="1:9" ht="14.25" customHeight="1" thickBot="1" x14ac:dyDescent="0.35">
      <c r="A1322" s="406"/>
      <c r="B1322" s="407"/>
      <c r="C1322" s="409"/>
      <c r="D1322" s="411"/>
      <c r="E1322" s="138"/>
      <c r="G1322" s="19"/>
      <c r="H1322" s="1"/>
      <c r="I1322" s="1"/>
    </row>
    <row r="1323" spans="1:9" ht="15" thickTop="1" x14ac:dyDescent="0.3">
      <c r="A1323" s="361" t="s">
        <v>228</v>
      </c>
      <c r="B1323" s="361"/>
      <c r="C1323" s="361"/>
      <c r="D1323" s="361"/>
      <c r="E1323" s="361"/>
      <c r="G1323" s="1"/>
      <c r="H1323" s="19"/>
      <c r="I1323" s="1"/>
    </row>
    <row r="1324" spans="1:9" x14ac:dyDescent="0.3">
      <c r="A1324" s="361"/>
      <c r="B1324" s="361"/>
      <c r="C1324" s="361"/>
      <c r="D1324" s="361"/>
      <c r="E1324" s="361"/>
      <c r="G1324" s="1"/>
      <c r="H1324" s="1"/>
      <c r="I1324" s="1"/>
    </row>
    <row r="1325" spans="1:9" x14ac:dyDescent="0.3">
      <c r="A1325" s="270"/>
      <c r="B1325" s="270"/>
      <c r="C1325" s="270"/>
      <c r="D1325" s="270"/>
      <c r="E1325" s="270"/>
      <c r="G1325" s="1"/>
      <c r="H1325" s="1"/>
      <c r="I1325" s="1"/>
    </row>
    <row r="1326" spans="1:9" x14ac:dyDescent="0.3">
      <c r="A1326" s="1"/>
      <c r="B1326" s="1"/>
      <c r="C1326" s="2"/>
      <c r="D1326" s="1"/>
      <c r="E1326" s="1"/>
      <c r="F1326" s="3"/>
      <c r="G1326" s="1"/>
      <c r="H1326" s="1"/>
      <c r="I1326" s="1"/>
    </row>
    <row r="1327" spans="1:9" x14ac:dyDescent="0.3">
      <c r="A1327" s="1" t="s">
        <v>347</v>
      </c>
      <c r="B1327" s="1"/>
      <c r="C1327" s="2"/>
      <c r="D1327" s="1"/>
      <c r="E1327" s="1"/>
      <c r="F1327" s="3"/>
      <c r="G1327" s="1"/>
      <c r="H1327" s="1"/>
      <c r="I1327" s="1"/>
    </row>
    <row r="1328" spans="1:9" x14ac:dyDescent="0.3">
      <c r="A1328" s="383" t="s">
        <v>138</v>
      </c>
      <c r="B1328" s="383"/>
      <c r="C1328" s="383"/>
      <c r="D1328" s="383"/>
      <c r="E1328" s="383"/>
    </row>
    <row r="1329" spans="1:6" x14ac:dyDescent="0.3">
      <c r="A1329" s="383"/>
      <c r="B1329" s="383"/>
      <c r="C1329" s="383"/>
      <c r="D1329" s="383"/>
      <c r="E1329" s="383"/>
    </row>
    <row r="1330" spans="1:6" x14ac:dyDescent="0.3">
      <c r="B1330" s="427" t="s">
        <v>2</v>
      </c>
      <c r="C1330" s="415" t="s">
        <v>151</v>
      </c>
      <c r="D1330" s="415"/>
      <c r="E1330" s="415"/>
    </row>
    <row r="1331" spans="1:6" x14ac:dyDescent="0.3">
      <c r="B1331" s="428"/>
      <c r="C1331" s="47" t="s">
        <v>156</v>
      </c>
      <c r="D1331" s="32" t="s">
        <v>157</v>
      </c>
      <c r="E1331" s="22" t="s">
        <v>158</v>
      </c>
    </row>
    <row r="1332" spans="1:6" x14ac:dyDescent="0.3">
      <c r="B1332" s="51" t="s">
        <v>139</v>
      </c>
      <c r="C1332" s="271">
        <v>72.388059701492537</v>
      </c>
      <c r="D1332" s="271">
        <v>68.339768339768341</v>
      </c>
      <c r="E1332" s="271">
        <v>53.125</v>
      </c>
    </row>
    <row r="1333" spans="1:6" ht="15" thickBot="1" x14ac:dyDescent="0.35">
      <c r="B1333" s="51" t="s">
        <v>140</v>
      </c>
      <c r="C1333" s="185">
        <v>27.611940298507463</v>
      </c>
      <c r="D1333" s="185">
        <v>31.660231660231659</v>
      </c>
      <c r="E1333" s="185">
        <v>46.875</v>
      </c>
    </row>
    <row r="1334" spans="1:6" ht="15" thickTop="1" x14ac:dyDescent="0.3">
      <c r="A1334" s="404" t="s">
        <v>137</v>
      </c>
      <c r="B1334" s="405"/>
      <c r="C1334" s="408">
        <f>C1332-C1333</f>
        <v>44.776119402985074</v>
      </c>
      <c r="D1334" s="408">
        <f>D1332-D1333</f>
        <v>36.679536679536682</v>
      </c>
      <c r="E1334" s="397">
        <f>E1332-E1333</f>
        <v>6.25</v>
      </c>
    </row>
    <row r="1335" spans="1:6" ht="12.75" customHeight="1" thickBot="1" x14ac:dyDescent="0.35">
      <c r="A1335" s="406"/>
      <c r="B1335" s="407"/>
      <c r="C1335" s="409"/>
      <c r="D1335" s="409"/>
      <c r="E1335" s="398"/>
      <c r="F1335" s="145"/>
    </row>
    <row r="1336" spans="1:6" ht="15" thickTop="1" x14ac:dyDescent="0.3">
      <c r="A1336" s="361" t="s">
        <v>228</v>
      </c>
      <c r="B1336" s="361"/>
      <c r="C1336" s="361"/>
      <c r="D1336" s="361"/>
      <c r="E1336" s="361"/>
    </row>
    <row r="1337" spans="1:6" x14ac:dyDescent="0.3">
      <c r="A1337" s="361"/>
      <c r="B1337" s="361"/>
      <c r="C1337" s="361"/>
      <c r="D1337" s="361"/>
      <c r="E1337" s="361"/>
    </row>
    <row r="1344" spans="1:6" x14ac:dyDescent="0.3">
      <c r="F1344" s="289"/>
    </row>
    <row r="1345" spans="1:6" x14ac:dyDescent="0.3">
      <c r="F1345" s="289"/>
    </row>
    <row r="1346" spans="1:6" x14ac:dyDescent="0.3">
      <c r="F1346" s="289"/>
    </row>
    <row r="1347" spans="1:6" x14ac:dyDescent="0.3">
      <c r="A1347" s="277"/>
      <c r="B1347" s="277"/>
    </row>
  </sheetData>
  <sheetProtection algorithmName="SHA-512" hashValue="aAfRtLnLzuWaYkcZa6pCFCU5YEoK8e4p6Gk+ira1aWVqkmkphBS5JYZIN821fthE62RUnuSBoqIAaWI6hm/fdg==" saltValue="AxubgV3J5HTGePxTOtrIeg==" spinCount="100000" sheet="1" objects="1" scenarios="1"/>
  <mergeCells count="393">
    <mergeCell ref="A1143:D1143"/>
    <mergeCell ref="C631:D631"/>
    <mergeCell ref="E631:E632"/>
    <mergeCell ref="A901:F901"/>
    <mergeCell ref="C920:D920"/>
    <mergeCell ref="B920:B921"/>
    <mergeCell ref="E920:E921"/>
    <mergeCell ref="B994:B995"/>
    <mergeCell ref="B1084:B1085"/>
    <mergeCell ref="C1108:D1108"/>
    <mergeCell ref="B1108:B1109"/>
    <mergeCell ref="A1067:D1067"/>
    <mergeCell ref="C1072:D1072"/>
    <mergeCell ref="B1072:B1073"/>
    <mergeCell ref="A1078:B1078"/>
    <mergeCell ref="A1079:E1079"/>
    <mergeCell ref="A1020:E1021"/>
    <mergeCell ref="C1027:E1027"/>
    <mergeCell ref="B1027:B1028"/>
    <mergeCell ref="A1102:D1102"/>
    <mergeCell ref="A1103:D1103"/>
    <mergeCell ref="C1084:E1084"/>
    <mergeCell ref="A1090:B1090"/>
    <mergeCell ref="A1053:E1054"/>
    <mergeCell ref="A1232:E1232"/>
    <mergeCell ref="A1219:E1219"/>
    <mergeCell ref="A1220:E1221"/>
    <mergeCell ref="A1201:D1202"/>
    <mergeCell ref="A1299:D1299"/>
    <mergeCell ref="C1175:E1175"/>
    <mergeCell ref="B1175:B1176"/>
    <mergeCell ref="A1116:D1116"/>
    <mergeCell ref="A1129:D1129"/>
    <mergeCell ref="C1161:E1161"/>
    <mergeCell ref="B1161:B1162"/>
    <mergeCell ref="C1148:D1148"/>
    <mergeCell ref="A1156:B1156"/>
    <mergeCell ref="A1261:D1261"/>
    <mergeCell ref="C1280:E1280"/>
    <mergeCell ref="C1238:E1238"/>
    <mergeCell ref="B1238:B1239"/>
    <mergeCell ref="A1247:F1249"/>
    <mergeCell ref="A1245:F1246"/>
    <mergeCell ref="A1183:B1183"/>
    <mergeCell ref="B1148:B1149"/>
    <mergeCell ref="A1169:B1169"/>
    <mergeCell ref="C1121:E1121"/>
    <mergeCell ref="B1121:B1122"/>
    <mergeCell ref="A915:D915"/>
    <mergeCell ref="F896:F899"/>
    <mergeCell ref="A900:B900"/>
    <mergeCell ref="A956:F956"/>
    <mergeCell ref="C994:D994"/>
    <mergeCell ref="A986:E987"/>
    <mergeCell ref="A988:E989"/>
    <mergeCell ref="A940:B940"/>
    <mergeCell ref="C947:E947"/>
    <mergeCell ref="B947:B948"/>
    <mergeCell ref="B933:B934"/>
    <mergeCell ref="A954:B954"/>
    <mergeCell ref="C882:E882"/>
    <mergeCell ref="B882:B883"/>
    <mergeCell ref="B514:B515"/>
    <mergeCell ref="A508:B508"/>
    <mergeCell ref="A501:F501"/>
    <mergeCell ref="E502:E503"/>
    <mergeCell ref="A876:B876"/>
    <mergeCell ref="F870:F871"/>
    <mergeCell ref="F872:F875"/>
    <mergeCell ref="B870:B871"/>
    <mergeCell ref="A852:B852"/>
    <mergeCell ref="C858:E858"/>
    <mergeCell ref="B858:B859"/>
    <mergeCell ref="A864:B864"/>
    <mergeCell ref="C798:E798"/>
    <mergeCell ref="B798:B799"/>
    <mergeCell ref="F800:F802"/>
    <mergeCell ref="F798:F799"/>
    <mergeCell ref="F778:F780"/>
    <mergeCell ref="A781:B781"/>
    <mergeCell ref="C787:E787"/>
    <mergeCell ref="A792:B792"/>
    <mergeCell ref="F789:F791"/>
    <mergeCell ref="F787:F788"/>
    <mergeCell ref="C894:E894"/>
    <mergeCell ref="B894:B895"/>
    <mergeCell ref="F894:F895"/>
    <mergeCell ref="F858:F859"/>
    <mergeCell ref="F860:F863"/>
    <mergeCell ref="A804:G804"/>
    <mergeCell ref="A803:B803"/>
    <mergeCell ref="A805:G805"/>
    <mergeCell ref="C846:D846"/>
    <mergeCell ref="B846:B847"/>
    <mergeCell ref="A829:B829"/>
    <mergeCell ref="F823:F824"/>
    <mergeCell ref="F825:F828"/>
    <mergeCell ref="C823:E823"/>
    <mergeCell ref="B823:B824"/>
    <mergeCell ref="C835:E835"/>
    <mergeCell ref="B835:B836"/>
    <mergeCell ref="A841:B841"/>
    <mergeCell ref="F835:F836"/>
    <mergeCell ref="F837:F840"/>
    <mergeCell ref="A888:B888"/>
    <mergeCell ref="F882:F883"/>
    <mergeCell ref="F884:F887"/>
    <mergeCell ref="C870:E870"/>
    <mergeCell ref="C754:D754"/>
    <mergeCell ref="B754:B755"/>
    <mergeCell ref="A759:B759"/>
    <mergeCell ref="C765:E765"/>
    <mergeCell ref="B765:B766"/>
    <mergeCell ref="F729:F730"/>
    <mergeCell ref="F731:F734"/>
    <mergeCell ref="B729:B730"/>
    <mergeCell ref="B787:B788"/>
    <mergeCell ref="A770:B770"/>
    <mergeCell ref="F765:F766"/>
    <mergeCell ref="F767:F769"/>
    <mergeCell ref="C776:E776"/>
    <mergeCell ref="B776:B777"/>
    <mergeCell ref="F776:F777"/>
    <mergeCell ref="F704:F705"/>
    <mergeCell ref="A661:B661"/>
    <mergeCell ref="A589:B589"/>
    <mergeCell ref="C595:E595"/>
    <mergeCell ref="A735:B735"/>
    <mergeCell ref="C667:E667"/>
    <mergeCell ref="B704:B705"/>
    <mergeCell ref="B691:B692"/>
    <mergeCell ref="B667:B668"/>
    <mergeCell ref="A673:B673"/>
    <mergeCell ref="B716:B717"/>
    <mergeCell ref="C716:E716"/>
    <mergeCell ref="A722:B722"/>
    <mergeCell ref="C729:E729"/>
    <mergeCell ref="F667:F668"/>
    <mergeCell ref="A710:B710"/>
    <mergeCell ref="F669:F672"/>
    <mergeCell ref="C691:F691"/>
    <mergeCell ref="A697:B697"/>
    <mergeCell ref="C704:E704"/>
    <mergeCell ref="B595:B596"/>
    <mergeCell ref="F643:F644"/>
    <mergeCell ref="F645:F648"/>
    <mergeCell ref="B643:B644"/>
    <mergeCell ref="C655:E655"/>
    <mergeCell ref="B655:B656"/>
    <mergeCell ref="F655:F656"/>
    <mergeCell ref="F595:F596"/>
    <mergeCell ref="F597:F599"/>
    <mergeCell ref="A600:B600"/>
    <mergeCell ref="F657:F660"/>
    <mergeCell ref="A625:B625"/>
    <mergeCell ref="G619:G620"/>
    <mergeCell ref="G621:G624"/>
    <mergeCell ref="A637:B637"/>
    <mergeCell ref="E633:E636"/>
    <mergeCell ref="C643:E643"/>
    <mergeCell ref="A649:B649"/>
    <mergeCell ref="C619:F619"/>
    <mergeCell ref="B619:B620"/>
    <mergeCell ref="F586:F588"/>
    <mergeCell ref="C551:F551"/>
    <mergeCell ref="G551:G552"/>
    <mergeCell ref="B551:B552"/>
    <mergeCell ref="A556:B556"/>
    <mergeCell ref="G553:G555"/>
    <mergeCell ref="C562:D562"/>
    <mergeCell ref="A567:B567"/>
    <mergeCell ref="E562:E563"/>
    <mergeCell ref="E564:E566"/>
    <mergeCell ref="C573:E573"/>
    <mergeCell ref="A578:B578"/>
    <mergeCell ref="F573:F574"/>
    <mergeCell ref="F575:F577"/>
    <mergeCell ref="C584:E584"/>
    <mergeCell ref="B584:B585"/>
    <mergeCell ref="F584:F585"/>
    <mergeCell ref="B562:B563"/>
    <mergeCell ref="B573:B574"/>
    <mergeCell ref="A532:B532"/>
    <mergeCell ref="B526:B527"/>
    <mergeCell ref="F526:F527"/>
    <mergeCell ref="F528:F531"/>
    <mergeCell ref="F516:F519"/>
    <mergeCell ref="A513:F513"/>
    <mergeCell ref="C526:E526"/>
    <mergeCell ref="A525:F525"/>
    <mergeCell ref="A520:B520"/>
    <mergeCell ref="C514:E514"/>
    <mergeCell ref="F514:F515"/>
    <mergeCell ref="C441:E441"/>
    <mergeCell ref="A447:B447"/>
    <mergeCell ref="A448:F448"/>
    <mergeCell ref="B405:B406"/>
    <mergeCell ref="E405:E406"/>
    <mergeCell ref="E407:E410"/>
    <mergeCell ref="C502:D502"/>
    <mergeCell ref="B502:B503"/>
    <mergeCell ref="E504:E507"/>
    <mergeCell ref="F490:F491"/>
    <mergeCell ref="F492:F495"/>
    <mergeCell ref="G468:G471"/>
    <mergeCell ref="A472:B472"/>
    <mergeCell ref="A489:F489"/>
    <mergeCell ref="C490:E490"/>
    <mergeCell ref="B490:B491"/>
    <mergeCell ref="C466:F466"/>
    <mergeCell ref="C478:F478"/>
    <mergeCell ref="A477:F477"/>
    <mergeCell ref="G466:G467"/>
    <mergeCell ref="B478:B479"/>
    <mergeCell ref="A3:G3"/>
    <mergeCell ref="F313:F314"/>
    <mergeCell ref="F315:F317"/>
    <mergeCell ref="C313:E313"/>
    <mergeCell ref="C290:E290"/>
    <mergeCell ref="A185:E185"/>
    <mergeCell ref="A198:E198"/>
    <mergeCell ref="A209:E209"/>
    <mergeCell ref="F210:F211"/>
    <mergeCell ref="A81:D81"/>
    <mergeCell ref="A295:B295"/>
    <mergeCell ref="B313:B314"/>
    <mergeCell ref="B290:B291"/>
    <mergeCell ref="A312:E312"/>
    <mergeCell ref="A300:E300"/>
    <mergeCell ref="A308:D308"/>
    <mergeCell ref="B234:B235"/>
    <mergeCell ref="B257:B258"/>
    <mergeCell ref="C175:E175"/>
    <mergeCell ref="B175:B176"/>
    <mergeCell ref="F292:F294"/>
    <mergeCell ref="F236:F238"/>
    <mergeCell ref="F268:F269"/>
    <mergeCell ref="F270:F272"/>
    <mergeCell ref="A239:B239"/>
    <mergeCell ref="B210:B211"/>
    <mergeCell ref="A194:D194"/>
    <mergeCell ref="E259:E261"/>
    <mergeCell ref="C268:E268"/>
    <mergeCell ref="A215:B215"/>
    <mergeCell ref="A323:E323"/>
    <mergeCell ref="A818:D818"/>
    <mergeCell ref="E922:E926"/>
    <mergeCell ref="A484:B484"/>
    <mergeCell ref="A546:D546"/>
    <mergeCell ref="A345:E345"/>
    <mergeCell ref="A284:B284"/>
    <mergeCell ref="A614:D614"/>
    <mergeCell ref="B268:B269"/>
    <mergeCell ref="C279:E279"/>
    <mergeCell ref="B335:B336"/>
    <mergeCell ref="A387:B387"/>
    <mergeCell ref="E337:E339"/>
    <mergeCell ref="A749:D749"/>
    <mergeCell ref="A461:D461"/>
    <mergeCell ref="A686:D686"/>
    <mergeCell ref="C346:E346"/>
    <mergeCell ref="A351:B351"/>
    <mergeCell ref="A1233:E1233"/>
    <mergeCell ref="G381:G382"/>
    <mergeCell ref="G383:G386"/>
    <mergeCell ref="C393:E393"/>
    <mergeCell ref="B393:B394"/>
    <mergeCell ref="F393:F394"/>
    <mergeCell ref="A435:B435"/>
    <mergeCell ref="F395:F398"/>
    <mergeCell ref="A399:B399"/>
    <mergeCell ref="A411:B411"/>
    <mergeCell ref="C405:D405"/>
    <mergeCell ref="F431:F434"/>
    <mergeCell ref="F417:F418"/>
    <mergeCell ref="F419:F422"/>
    <mergeCell ref="C429:E429"/>
    <mergeCell ref="B429:B430"/>
    <mergeCell ref="F429:F430"/>
    <mergeCell ref="C417:E417"/>
    <mergeCell ref="B417:B418"/>
    <mergeCell ref="A423:B423"/>
    <mergeCell ref="B381:B382"/>
    <mergeCell ref="C933:E933"/>
    <mergeCell ref="A927:B927"/>
    <mergeCell ref="A496:B496"/>
    <mergeCell ref="A1336:E1337"/>
    <mergeCell ref="C1330:E1330"/>
    <mergeCell ref="A1328:E1329"/>
    <mergeCell ref="A1334:B1335"/>
    <mergeCell ref="C1334:C1335"/>
    <mergeCell ref="A1203:D1204"/>
    <mergeCell ref="C1317:D1317"/>
    <mergeCell ref="A1321:B1322"/>
    <mergeCell ref="C1321:C1322"/>
    <mergeCell ref="D1321:D1322"/>
    <mergeCell ref="B1317:B1318"/>
    <mergeCell ref="A1291:E1292"/>
    <mergeCell ref="A1315:E1316"/>
    <mergeCell ref="A1272:B1273"/>
    <mergeCell ref="C1267:D1267"/>
    <mergeCell ref="A1285:B1286"/>
    <mergeCell ref="C1285:C1286"/>
    <mergeCell ref="D1285:D1286"/>
    <mergeCell ref="E1285:E1286"/>
    <mergeCell ref="B1267:B1268"/>
    <mergeCell ref="B1280:B1281"/>
    <mergeCell ref="A1274:E1275"/>
    <mergeCell ref="B1330:B1331"/>
    <mergeCell ref="D1334:D1335"/>
    <mergeCell ref="E335:E336"/>
    <mergeCell ref="A329:B329"/>
    <mergeCell ref="C324:E324"/>
    <mergeCell ref="B466:B467"/>
    <mergeCell ref="A318:B318"/>
    <mergeCell ref="A465:F465"/>
    <mergeCell ref="A452:F452"/>
    <mergeCell ref="F324:F325"/>
    <mergeCell ref="F326:F328"/>
    <mergeCell ref="A376:D376"/>
    <mergeCell ref="A340:B340"/>
    <mergeCell ref="B357:B358"/>
    <mergeCell ref="C357:E357"/>
    <mergeCell ref="C335:D335"/>
    <mergeCell ref="A334:E334"/>
    <mergeCell ref="B324:B325"/>
    <mergeCell ref="F357:F358"/>
    <mergeCell ref="F359:F361"/>
    <mergeCell ref="A362:B362"/>
    <mergeCell ref="A356:E356"/>
    <mergeCell ref="F348:F350"/>
    <mergeCell ref="B346:B347"/>
    <mergeCell ref="F346:F347"/>
    <mergeCell ref="B441:B442"/>
    <mergeCell ref="E1334:E1335"/>
    <mergeCell ref="A1311:E1312"/>
    <mergeCell ref="A1323:E1324"/>
    <mergeCell ref="C1272:C1273"/>
    <mergeCell ref="D1272:D1273"/>
    <mergeCell ref="C1305:E1305"/>
    <mergeCell ref="A1309:B1310"/>
    <mergeCell ref="A1303:E1304"/>
    <mergeCell ref="C1309:C1310"/>
    <mergeCell ref="D1309:D1310"/>
    <mergeCell ref="E1309:E1310"/>
    <mergeCell ref="A14:G16"/>
    <mergeCell ref="A151:A155"/>
    <mergeCell ref="C162:D162"/>
    <mergeCell ref="A26:G27"/>
    <mergeCell ref="A39:G40"/>
    <mergeCell ref="A50:G51"/>
    <mergeCell ref="B98:B99"/>
    <mergeCell ref="C98:E98"/>
    <mergeCell ref="A116:G116"/>
    <mergeCell ref="A103:B103"/>
    <mergeCell ref="C110:E110"/>
    <mergeCell ref="B110:B111"/>
    <mergeCell ref="A115:B115"/>
    <mergeCell ref="A91:B91"/>
    <mergeCell ref="C86:F86"/>
    <mergeCell ref="A57:F57"/>
    <mergeCell ref="B162:B163"/>
    <mergeCell ref="E151:E152"/>
    <mergeCell ref="B151:B152"/>
    <mergeCell ref="B153:B154"/>
    <mergeCell ref="C151:C152"/>
    <mergeCell ref="D151:D152"/>
    <mergeCell ref="C153:C154"/>
    <mergeCell ref="D153:D154"/>
    <mergeCell ref="B86:B87"/>
    <mergeCell ref="F290:F291"/>
    <mergeCell ref="F279:F280"/>
    <mergeCell ref="F281:F283"/>
    <mergeCell ref="F199:F200"/>
    <mergeCell ref="B199:B200"/>
    <mergeCell ref="A204:B204"/>
    <mergeCell ref="B279:B280"/>
    <mergeCell ref="A273:B273"/>
    <mergeCell ref="A169:E170"/>
    <mergeCell ref="A168:B168"/>
    <mergeCell ref="A157:D157"/>
    <mergeCell ref="A181:B181"/>
    <mergeCell ref="F212:F214"/>
    <mergeCell ref="F234:F235"/>
    <mergeCell ref="A262:B262"/>
    <mergeCell ref="C257:D257"/>
    <mergeCell ref="E257:E258"/>
    <mergeCell ref="C199:D199"/>
    <mergeCell ref="C210:E210"/>
    <mergeCell ref="E201:E203"/>
    <mergeCell ref="E199:E200"/>
    <mergeCell ref="C234:E234"/>
    <mergeCell ref="A229:D229"/>
  </mergeCells>
  <phoneticPr fontId="12" type="noConversion"/>
  <pageMargins left="0.9055118110236221" right="0.70866141732283472" top="0.74803149606299213" bottom="0.74803149606299213" header="0.31496062992125984" footer="0.31496062992125984"/>
  <pageSetup paperSize="9" scale="61" orientation="portrait" horizontalDpi="1200" verticalDpi="1200" r:id="rId1"/>
  <rowBreaks count="24" manualBreakCount="24">
    <brk id="54" max="7" man="1"/>
    <brk id="106" max="7" man="1"/>
    <brk id="158" max="7" man="1"/>
    <brk id="206" max="7" man="1"/>
    <brk id="264" max="7" man="1"/>
    <brk id="320" max="7" man="1"/>
    <brk id="364" max="7" man="1"/>
    <brk id="413" max="7" man="1"/>
    <brk id="474" max="7" man="1"/>
    <brk id="522" max="7" man="1"/>
    <brk id="580" max="7" man="1"/>
    <brk id="627" max="7" man="1"/>
    <brk id="675" max="7" man="1"/>
    <brk id="737" max="7" man="1"/>
    <brk id="783" max="7" man="1"/>
    <brk id="831" max="7" man="1"/>
    <brk id="890" max="7" man="1"/>
    <brk id="943" max="7" man="1"/>
    <brk id="990" max="7" man="1"/>
    <brk id="1056" max="7" man="1"/>
    <brk id="1104" max="7" man="1"/>
    <brk id="1157" max="7" man="1"/>
    <brk id="1222" max="7" man="1"/>
    <brk id="1276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1d &amp; 2d</vt:lpstr>
      <vt:lpstr>'1d &amp; 2d'!Область_печати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ОМ-Одесса 2017: Аналитические таблицы</dc:title>
  <dc:creator>Кунявский М. Б.</dc:creator>
  <cp:keywords>#Одесса #социологическое_исследование #открытое_мнение #социальная_ситуация #социальное_самочувствие #Ukraine, #Odessa, #sociological_research  #social_situation, #open_opinion</cp:keywords>
  <cp:lastModifiedBy>Михаил</cp:lastModifiedBy>
  <dcterms:created xsi:type="dcterms:W3CDTF">2017-06-05T08:00:52Z</dcterms:created>
  <dcterms:modified xsi:type="dcterms:W3CDTF">2017-06-05T09:08:34Z</dcterms:modified>
  <cp:contentStatus/>
</cp:coreProperties>
</file>